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hp\Downloads\"/>
    </mc:Choice>
  </mc:AlternateContent>
  <bookViews>
    <workbookView xWindow="0" yWindow="0" windowWidth="20490" windowHeight="7620" firstSheet="10" activeTab="14"/>
  </bookViews>
  <sheets>
    <sheet name="Answer Report 1" sheetId="6" r:id="rId1"/>
    <sheet name="Sensitivity Report 1" sheetId="7" r:id="rId2"/>
    <sheet name="Answer Report 2" sheetId="8" r:id="rId3"/>
    <sheet name="Sensitivity Report 2" sheetId="9" r:id="rId4"/>
    <sheet name="Lock and Key" sheetId="1" r:id="rId5"/>
    <sheet name="Sensitivity Report 3" sheetId="12" r:id="rId6"/>
    <sheet name="Nash Auto" sheetId="2" r:id="rId7"/>
    <sheet name="Answer Report 3" sheetId="13" r:id="rId8"/>
    <sheet name="Answer Report 4" sheetId="14" r:id="rId9"/>
    <sheet name="Answer Report 5" sheetId="15" r:id="rId10"/>
    <sheet name="Moving Company" sheetId="3" r:id="rId11"/>
    <sheet name="Job-Assignments" sheetId="4" r:id="rId12"/>
    <sheet name="STS_2" sheetId="24" r:id="rId13"/>
    <sheet name="Answer Report 6" sheetId="25" r:id="rId14"/>
    <sheet name="Spanning Tree" sheetId="5" r:id="rId15"/>
    <sheet name="Job-Assignments_STS" sheetId="20" state="veryHidden" r:id="rId16"/>
  </sheets>
  <definedNames>
    <definedName name="ChartData" localSheetId="12">STS_2!$K$5:$K$8</definedName>
    <definedName name="InputValues" localSheetId="12">STS_2!$A$5:$A$8</definedName>
    <definedName name="OutputAddresses" localSheetId="12">STS_2!$B$4</definedName>
    <definedName name="OutputValues" localSheetId="12">STS_2!$B$5:$B$8</definedName>
    <definedName name="solver_adj" localSheetId="11" hidden="1">'Job-Assignments'!$B$21:$P$30</definedName>
    <definedName name="solver_adj" localSheetId="4" hidden="1">'Lock and Key'!$B$15:$H$18</definedName>
    <definedName name="solver_adj" localSheetId="10" hidden="1">'Moving Company'!$F$4:$F$23</definedName>
    <definedName name="solver_adj" localSheetId="6" hidden="1">'Nash Auto'!$C$18:$D$19,'Nash Auto'!$C$27:$E$28</definedName>
    <definedName name="solver_adj" localSheetId="14" hidden="1">'Spanning Tree'!$E$4:$E$15</definedName>
    <definedName name="solver_cvg" localSheetId="11" hidden="1">0.0001</definedName>
    <definedName name="solver_cvg" localSheetId="4" hidden="1">0.0001</definedName>
    <definedName name="solver_cvg" localSheetId="10" hidden="1">0.0001</definedName>
    <definedName name="solver_cvg" localSheetId="6" hidden="1">0.0001</definedName>
    <definedName name="solver_cvg" localSheetId="14" hidden="1">0.0001</definedName>
    <definedName name="solver_drv" localSheetId="11" hidden="1">1</definedName>
    <definedName name="solver_drv" localSheetId="4" hidden="1">1</definedName>
    <definedName name="solver_drv" localSheetId="10" hidden="1">2</definedName>
    <definedName name="solver_drv" localSheetId="6" hidden="1">2</definedName>
    <definedName name="solver_drv" localSheetId="14" hidden="1">1</definedName>
    <definedName name="solver_eng" localSheetId="11" hidden="1">2</definedName>
    <definedName name="solver_eng" localSheetId="4" hidden="1">2</definedName>
    <definedName name="solver_eng" localSheetId="10" hidden="1">2</definedName>
    <definedName name="solver_eng" localSheetId="6" hidden="1">2</definedName>
    <definedName name="solver_eng" localSheetId="14" hidden="1">2</definedName>
    <definedName name="solver_est" localSheetId="11" hidden="1">1</definedName>
    <definedName name="solver_est" localSheetId="4" hidden="1">1</definedName>
    <definedName name="solver_est" localSheetId="10" hidden="1">1</definedName>
    <definedName name="solver_est" localSheetId="6" hidden="1">1</definedName>
    <definedName name="solver_est" localSheetId="14" hidden="1">1</definedName>
    <definedName name="solver_itr" localSheetId="11" hidden="1">2147483647</definedName>
    <definedName name="solver_itr" localSheetId="4" hidden="1">2147483647</definedName>
    <definedName name="solver_itr" localSheetId="10" hidden="1">2147483647</definedName>
    <definedName name="solver_itr" localSheetId="6" hidden="1">2147483647</definedName>
    <definedName name="solver_itr" localSheetId="14" hidden="1">2147483647</definedName>
    <definedName name="solver_lhs1" localSheetId="11" hidden="1">'Job-Assignments'!$B$21:$P$30</definedName>
    <definedName name="solver_lhs1" localSheetId="4" hidden="1">'Lock and Key'!$B$19:$H$19</definedName>
    <definedName name="solver_lhs1" localSheetId="10" hidden="1">'Moving Company'!$F$4:$F$23</definedName>
    <definedName name="solver_lhs1" localSheetId="6" hidden="1">'Nash Auto'!$C$27:$E$28</definedName>
    <definedName name="solver_lhs1" localSheetId="14" hidden="1">'Spanning Tree'!$E$16</definedName>
    <definedName name="solver_lhs10" localSheetId="11" hidden="1">'Job-Assignments'!$D$30</definedName>
    <definedName name="solver_lhs11" localSheetId="11" hidden="1">'Job-Assignments'!$E$21</definedName>
    <definedName name="solver_lhs12" localSheetId="11" hidden="1">'Job-Assignments'!$E$24</definedName>
    <definedName name="solver_lhs13" localSheetId="11" hidden="1">'Job-Assignments'!$E$29</definedName>
    <definedName name="solver_lhs14" localSheetId="11" hidden="1">'Job-Assignments'!$F$25</definedName>
    <definedName name="solver_lhs15" localSheetId="11" hidden="1">'Job-Assignments'!$F$29</definedName>
    <definedName name="solver_lhs16" localSheetId="11" hidden="1">'Job-Assignments'!$G$23</definedName>
    <definedName name="solver_lhs17" localSheetId="11" hidden="1">'Job-Assignments'!$I$25</definedName>
    <definedName name="solver_lhs18" localSheetId="11" hidden="1">'Job-Assignments'!$I$30</definedName>
    <definedName name="solver_lhs19" localSheetId="11" hidden="1">'Job-Assignments'!$J$23</definedName>
    <definedName name="solver_lhs2" localSheetId="11" hidden="1">'Job-Assignments'!$B$31:$P$31</definedName>
    <definedName name="solver_lhs2" localSheetId="4" hidden="1">'Lock and Key'!$B$19:$H$19</definedName>
    <definedName name="solver_lhs2" localSheetId="10" hidden="1">'Moving Company'!$K$4:$K$15</definedName>
    <definedName name="solver_lhs2" localSheetId="6" hidden="1">'Nash Auto'!$C$29:$E$29</definedName>
    <definedName name="solver_lhs2" localSheetId="14" hidden="1">'Spanning Tree'!$E$4:$E$15</definedName>
    <definedName name="solver_lhs20" localSheetId="11" hidden="1">'Job-Assignments'!$J$26</definedName>
    <definedName name="solver_lhs21" localSheetId="11" hidden="1">'Job-Assignments'!$J$28</definedName>
    <definedName name="solver_lhs22" localSheetId="11" hidden="1">'Job-Assignments'!$K$26</definedName>
    <definedName name="solver_lhs23" localSheetId="11" hidden="1">'Job-Assignments'!$L$22</definedName>
    <definedName name="solver_lhs24" localSheetId="11" hidden="1">'Job-Assignments'!$L$25</definedName>
    <definedName name="solver_lhs25" localSheetId="11" hidden="1">'Job-Assignments'!$L$27</definedName>
    <definedName name="solver_lhs26" localSheetId="11" hidden="1">'Job-Assignments'!$M$27</definedName>
    <definedName name="solver_lhs27" localSheetId="11" hidden="1">'Job-Assignments'!$M$29</definedName>
    <definedName name="solver_lhs28" localSheetId="11" hidden="1">'Job-Assignments'!$N$24</definedName>
    <definedName name="solver_lhs29" localSheetId="11" hidden="1">'Job-Assignments'!$N$25</definedName>
    <definedName name="solver_lhs3" localSheetId="11" hidden="1">'Job-Assignments'!$Q$21:$Q$30</definedName>
    <definedName name="solver_lhs3" localSheetId="4" hidden="1">'Lock and Key'!$I$15:$I$18</definedName>
    <definedName name="solver_lhs3" localSheetId="6" hidden="1">'Nash Auto'!$E$18:$E$19</definedName>
    <definedName name="solver_lhs3" localSheetId="14" hidden="1">'Spanning Tree'!$I$4:$I$9</definedName>
    <definedName name="solver_lhs30" localSheetId="11" hidden="1">'Job-Assignments'!$O$22</definedName>
    <definedName name="solver_lhs31" localSheetId="11" hidden="1">'Job-Assignments'!$O$28</definedName>
    <definedName name="solver_lhs32" localSheetId="11" hidden="1">'Job-Assignments'!$P$21</definedName>
    <definedName name="solver_lhs33" localSheetId="11" hidden="1">'Job-Assignments'!$Q$21:$Q$30</definedName>
    <definedName name="solver_lhs4" localSheetId="11" hidden="1">'Job-Assignments'!$Q$21:$Q$30</definedName>
    <definedName name="solver_lhs4" localSheetId="4" hidden="1">'Lock and Key'!$I$15:$I$18</definedName>
    <definedName name="solver_lhs4" localSheetId="6" hidden="1">'Nash Auto'!$F$27:$F$28</definedName>
    <definedName name="solver_lhs5" localSheetId="11" hidden="1">'Job-Assignments'!$B$31:$P$31</definedName>
    <definedName name="solver_lhs6" localSheetId="11" hidden="1">'Job-Assignments'!$C$26</definedName>
    <definedName name="solver_lhs7" localSheetId="11" hidden="1">'Job-Assignments'!$C$27</definedName>
    <definedName name="solver_lhs8" localSheetId="11" hidden="1">'Job-Assignments'!$D$21</definedName>
    <definedName name="solver_lhs9" localSheetId="11" hidden="1">'Job-Assignments'!$D$24</definedName>
    <definedName name="solver_mip" localSheetId="11" hidden="1">2147483647</definedName>
    <definedName name="solver_mip" localSheetId="4" hidden="1">2147483647</definedName>
    <definedName name="solver_mip" localSheetId="10" hidden="1">2147483647</definedName>
    <definedName name="solver_mip" localSheetId="6" hidden="1">2147483647</definedName>
    <definedName name="solver_mip" localSheetId="14" hidden="1">2147483647</definedName>
    <definedName name="solver_mni" localSheetId="11" hidden="1">30</definedName>
    <definedName name="solver_mni" localSheetId="4" hidden="1">30</definedName>
    <definedName name="solver_mni" localSheetId="10" hidden="1">30</definedName>
    <definedName name="solver_mni" localSheetId="6" hidden="1">30</definedName>
    <definedName name="solver_mni" localSheetId="14" hidden="1">30</definedName>
    <definedName name="solver_mrt" localSheetId="11" hidden="1">0.075</definedName>
    <definedName name="solver_mrt" localSheetId="4" hidden="1">0.075</definedName>
    <definedName name="solver_mrt" localSheetId="10" hidden="1">0.075</definedName>
    <definedName name="solver_mrt" localSheetId="6" hidden="1">0.075</definedName>
    <definedName name="solver_mrt" localSheetId="14" hidden="1">0.075</definedName>
    <definedName name="solver_msl" localSheetId="11" hidden="1">2</definedName>
    <definedName name="solver_msl" localSheetId="4" hidden="1">2</definedName>
    <definedName name="solver_msl" localSheetId="10" hidden="1">2</definedName>
    <definedName name="solver_msl" localSheetId="6" hidden="1">2</definedName>
    <definedName name="solver_msl" localSheetId="14" hidden="1">2</definedName>
    <definedName name="solver_neg" localSheetId="11" hidden="1">1</definedName>
    <definedName name="solver_neg" localSheetId="4" hidden="1">1</definedName>
    <definedName name="solver_neg" localSheetId="10" hidden="1">1</definedName>
    <definedName name="solver_neg" localSheetId="6" hidden="1">1</definedName>
    <definedName name="solver_neg" localSheetId="14" hidden="1">1</definedName>
    <definedName name="solver_nod" localSheetId="11" hidden="1">2147483647</definedName>
    <definedName name="solver_nod" localSheetId="4" hidden="1">2147483647</definedName>
    <definedName name="solver_nod" localSheetId="10" hidden="1">2147483647</definedName>
    <definedName name="solver_nod" localSheetId="6" hidden="1">2147483647</definedName>
    <definedName name="solver_nod" localSheetId="14" hidden="1">2147483647</definedName>
    <definedName name="solver_num" localSheetId="11" hidden="1">3</definedName>
    <definedName name="solver_num" localSheetId="4" hidden="1">3</definedName>
    <definedName name="solver_num" localSheetId="10" hidden="1">2</definedName>
    <definedName name="solver_num" localSheetId="6" hidden="1">4</definedName>
    <definedName name="solver_num" localSheetId="14" hidden="1">3</definedName>
    <definedName name="solver_nwt" localSheetId="11" hidden="1">1</definedName>
    <definedName name="solver_nwt" localSheetId="4" hidden="1">1</definedName>
    <definedName name="solver_nwt" localSheetId="10" hidden="1">1</definedName>
    <definedName name="solver_nwt" localSheetId="6" hidden="1">1</definedName>
    <definedName name="solver_nwt" localSheetId="14" hidden="1">1</definedName>
    <definedName name="solver_opt" localSheetId="11" hidden="1">'Job-Assignments'!$B$35</definedName>
    <definedName name="solver_opt" localSheetId="4" hidden="1">'Lock and Key'!$M$22</definedName>
    <definedName name="solver_opt" localSheetId="10" hidden="1">'Moving Company'!$H$25</definedName>
    <definedName name="solver_opt" localSheetId="6" hidden="1">'Nash Auto'!$G$35</definedName>
    <definedName name="solver_opt" localSheetId="14" hidden="1">'Spanning Tree'!$F$17</definedName>
    <definedName name="solver_pre" localSheetId="11" hidden="1">0.000001</definedName>
    <definedName name="solver_pre" localSheetId="4" hidden="1">0.000001</definedName>
    <definedName name="solver_pre" localSheetId="10" hidden="1">0.000001</definedName>
    <definedName name="solver_pre" localSheetId="6" hidden="1">0.000001</definedName>
    <definedName name="solver_pre" localSheetId="14" hidden="1">0.000001</definedName>
    <definedName name="solver_rbv" localSheetId="11" hidden="1">1</definedName>
    <definedName name="solver_rbv" localSheetId="4" hidden="1">1</definedName>
    <definedName name="solver_rbv" localSheetId="10" hidden="1">2</definedName>
    <definedName name="solver_rbv" localSheetId="6" hidden="1">2</definedName>
    <definedName name="solver_rbv" localSheetId="14" hidden="1">1</definedName>
    <definedName name="solver_rel1" localSheetId="11" hidden="1">5</definedName>
    <definedName name="solver_rel1" localSheetId="4" hidden="1">1</definedName>
    <definedName name="solver_rel1" localSheetId="10" hidden="1">5</definedName>
    <definedName name="solver_rel1" localSheetId="6" hidden="1">1</definedName>
    <definedName name="solver_rel1" localSheetId="14" hidden="1">3</definedName>
    <definedName name="solver_rel10" localSheetId="11" hidden="1">2</definedName>
    <definedName name="solver_rel11" localSheetId="11" hidden="1">2</definedName>
    <definedName name="solver_rel12" localSheetId="11" hidden="1">2</definedName>
    <definedName name="solver_rel13" localSheetId="11" hidden="1">2</definedName>
    <definedName name="solver_rel14" localSheetId="11" hidden="1">2</definedName>
    <definedName name="solver_rel15" localSheetId="11" hidden="1">2</definedName>
    <definedName name="solver_rel16" localSheetId="11" hidden="1">2</definedName>
    <definedName name="solver_rel17" localSheetId="11" hidden="1">2</definedName>
    <definedName name="solver_rel18" localSheetId="11" hidden="1">2</definedName>
    <definedName name="solver_rel19" localSheetId="11" hidden="1">2</definedName>
    <definedName name="solver_rel2" localSheetId="11" hidden="1">2</definedName>
    <definedName name="solver_rel2" localSheetId="4" hidden="1">3</definedName>
    <definedName name="solver_rel2" localSheetId="10" hidden="1">2</definedName>
    <definedName name="solver_rel2" localSheetId="6" hidden="1">2</definedName>
    <definedName name="solver_rel2" localSheetId="14" hidden="1">5</definedName>
    <definedName name="solver_rel20" localSheetId="11" hidden="1">2</definedName>
    <definedName name="solver_rel21" localSheetId="11" hidden="1">2</definedName>
    <definedName name="solver_rel22" localSheetId="11" hidden="1">2</definedName>
    <definedName name="solver_rel23" localSheetId="11" hidden="1">2</definedName>
    <definedName name="solver_rel24" localSheetId="11" hidden="1">2</definedName>
    <definedName name="solver_rel25" localSheetId="11" hidden="1">2</definedName>
    <definedName name="solver_rel26" localSheetId="11" hidden="1">2</definedName>
    <definedName name="solver_rel27" localSheetId="11" hidden="1">2</definedName>
    <definedName name="solver_rel28" localSheetId="11" hidden="1">2</definedName>
    <definedName name="solver_rel29" localSheetId="11" hidden="1">2</definedName>
    <definedName name="solver_rel3" localSheetId="11" hidden="1">1</definedName>
    <definedName name="solver_rel3" localSheetId="4" hidden="1">1</definedName>
    <definedName name="solver_rel3" localSheetId="6" hidden="1">1</definedName>
    <definedName name="solver_rel3" localSheetId="14" hidden="1">3</definedName>
    <definedName name="solver_rel30" localSheetId="11" hidden="1">2</definedName>
    <definedName name="solver_rel31" localSheetId="11" hidden="1">2</definedName>
    <definedName name="solver_rel32" localSheetId="11" hidden="1">2</definedName>
    <definedName name="solver_rel33" localSheetId="11" hidden="1">1</definedName>
    <definedName name="solver_rel4" localSheetId="11" hidden="1">3</definedName>
    <definedName name="solver_rel4" localSheetId="4" hidden="1">1</definedName>
    <definedName name="solver_rel4" localSheetId="6" hidden="1">1</definedName>
    <definedName name="solver_rel5" localSheetId="11" hidden="1">2</definedName>
    <definedName name="solver_rel6" localSheetId="11" hidden="1">2</definedName>
    <definedName name="solver_rel7" localSheetId="11" hidden="1">2</definedName>
    <definedName name="solver_rel8" localSheetId="11" hidden="1">2</definedName>
    <definedName name="solver_rel9" localSheetId="11" hidden="1">2</definedName>
    <definedName name="solver_rhs1" localSheetId="11" hidden="1">binary</definedName>
    <definedName name="solver_rhs1" localSheetId="4" hidden="1">'Lock and Key'!$B$26:$H$26</definedName>
    <definedName name="solver_rhs1" localSheetId="10" hidden="1">binary</definedName>
    <definedName name="solver_rhs1" localSheetId="6" hidden="1">250</definedName>
    <definedName name="solver_rhs1" localSheetId="14" hidden="1">5</definedName>
    <definedName name="solver_rhs10" localSheetId="11" hidden="1">0</definedName>
    <definedName name="solver_rhs11" localSheetId="11" hidden="1">0</definedName>
    <definedName name="solver_rhs12" localSheetId="11" hidden="1">0</definedName>
    <definedName name="solver_rhs13" localSheetId="11" hidden="1">0</definedName>
    <definedName name="solver_rhs14" localSheetId="11" hidden="1">0</definedName>
    <definedName name="solver_rhs15" localSheetId="11" hidden="1">0</definedName>
    <definedName name="solver_rhs16" localSheetId="11" hidden="1">0</definedName>
    <definedName name="solver_rhs17" localSheetId="11" hidden="1">0</definedName>
    <definedName name="solver_rhs18" localSheetId="11" hidden="1">0</definedName>
    <definedName name="solver_rhs19" localSheetId="11" hidden="1">0</definedName>
    <definedName name="solver_rhs2" localSheetId="11" hidden="1">'Job-Assignments'!$B$33:$P$33</definedName>
    <definedName name="solver_rhs2" localSheetId="4" hidden="1">'Lock and Key'!$B$22:$H$22</definedName>
    <definedName name="solver_rhs2" localSheetId="10" hidden="1">'Moving Company'!$M$4:$M$15</definedName>
    <definedName name="solver_rhs2" localSheetId="6" hidden="1">'Nash Auto'!$C$31:$E$31</definedName>
    <definedName name="solver_rhs2" localSheetId="14" hidden="1">binary</definedName>
    <definedName name="solver_rhs20" localSheetId="11" hidden="1">0</definedName>
    <definedName name="solver_rhs21" localSheetId="11" hidden="1">0</definedName>
    <definedName name="solver_rhs22" localSheetId="11" hidden="1">0</definedName>
    <definedName name="solver_rhs23" localSheetId="11" hidden="1">0</definedName>
    <definedName name="solver_rhs24" localSheetId="11" hidden="1">0</definedName>
    <definedName name="solver_rhs25" localSheetId="11" hidden="1">0</definedName>
    <definedName name="solver_rhs26" localSheetId="11" hidden="1">0</definedName>
    <definedName name="solver_rhs27" localSheetId="11" hidden="1">0</definedName>
    <definedName name="solver_rhs28" localSheetId="11" hidden="1">0</definedName>
    <definedName name="solver_rhs29" localSheetId="11" hidden="1">0</definedName>
    <definedName name="solver_rhs3" localSheetId="11" hidden="1">'Job-Assignments'!$S$21:$S$30</definedName>
    <definedName name="solver_rhs3" localSheetId="4" hidden="1">'Lock and Key'!$K$15:$K$18</definedName>
    <definedName name="solver_rhs3" localSheetId="6" hidden="1">'Nash Auto'!$G$18:$G$19</definedName>
    <definedName name="solver_rhs3" localSheetId="14" hidden="1">'Spanning Tree'!$K$4:$K$9</definedName>
    <definedName name="solver_rhs30" localSheetId="11" hidden="1">0</definedName>
    <definedName name="solver_rhs31" localSheetId="11" hidden="1">0</definedName>
    <definedName name="solver_rhs32" localSheetId="11" hidden="1">0</definedName>
    <definedName name="solver_rhs33" localSheetId="11" hidden="1">'Job-Assignments'!$S$21:$S$30</definedName>
    <definedName name="solver_rhs4" localSheetId="11" hidden="1">1</definedName>
    <definedName name="solver_rhs4" localSheetId="4" hidden="1">'Lock and Key'!$K$15:$K$18</definedName>
    <definedName name="solver_rhs4" localSheetId="6" hidden="1">'Nash Auto'!$I$27:$I$28</definedName>
    <definedName name="solver_rhs5" localSheetId="11" hidden="1">'Job-Assignments'!$B$33:$P$33</definedName>
    <definedName name="solver_rhs6" localSheetId="11" hidden="1">0</definedName>
    <definedName name="solver_rhs7" localSheetId="11" hidden="1">0</definedName>
    <definedName name="solver_rhs8" localSheetId="11" hidden="1">0</definedName>
    <definedName name="solver_rhs9" localSheetId="11" hidden="1">0</definedName>
    <definedName name="solver_rlx" localSheetId="11" hidden="1">2</definedName>
    <definedName name="solver_rlx" localSheetId="4" hidden="1">2</definedName>
    <definedName name="solver_rlx" localSheetId="10" hidden="1">2</definedName>
    <definedName name="solver_rlx" localSheetId="6" hidden="1">2</definedName>
    <definedName name="solver_rlx" localSheetId="14" hidden="1">2</definedName>
    <definedName name="solver_rsd" localSheetId="11" hidden="1">0</definedName>
    <definedName name="solver_rsd" localSheetId="4" hidden="1">0</definedName>
    <definedName name="solver_rsd" localSheetId="10" hidden="1">0</definedName>
    <definedName name="solver_rsd" localSheetId="6" hidden="1">0</definedName>
    <definedName name="solver_rsd" localSheetId="14" hidden="1">0</definedName>
    <definedName name="solver_scl" localSheetId="11" hidden="1">1</definedName>
    <definedName name="solver_scl" localSheetId="4" hidden="1">1</definedName>
    <definedName name="solver_scl" localSheetId="10" hidden="1">2</definedName>
    <definedName name="solver_scl" localSheetId="6" hidden="1">2</definedName>
    <definedName name="solver_scl" localSheetId="14" hidden="1">1</definedName>
    <definedName name="solver_sho" localSheetId="11" hidden="1">2</definedName>
    <definedName name="solver_sho" localSheetId="4" hidden="1">2</definedName>
    <definedName name="solver_sho" localSheetId="10" hidden="1">2</definedName>
    <definedName name="solver_sho" localSheetId="6" hidden="1">2</definedName>
    <definedName name="solver_sho" localSheetId="14" hidden="1">2</definedName>
    <definedName name="solver_ssz" localSheetId="11" hidden="1">100</definedName>
    <definedName name="solver_ssz" localSheetId="4" hidden="1">100</definedName>
    <definedName name="solver_ssz" localSheetId="10" hidden="1">100</definedName>
    <definedName name="solver_ssz" localSheetId="6" hidden="1">100</definedName>
    <definedName name="solver_ssz" localSheetId="14" hidden="1">100</definedName>
    <definedName name="solver_tim" localSheetId="11" hidden="1">2147483647</definedName>
    <definedName name="solver_tim" localSheetId="4" hidden="1">2147483647</definedName>
    <definedName name="solver_tim" localSheetId="10" hidden="1">2147483647</definedName>
    <definedName name="solver_tim" localSheetId="6" hidden="1">2147483647</definedName>
    <definedName name="solver_tim" localSheetId="14" hidden="1">2147483647</definedName>
    <definedName name="solver_tol" localSheetId="11" hidden="1">0.01</definedName>
    <definedName name="solver_tol" localSheetId="4" hidden="1">0.01</definedName>
    <definedName name="solver_tol" localSheetId="10" hidden="1">0.01</definedName>
    <definedName name="solver_tol" localSheetId="6" hidden="1">0.01</definedName>
    <definedName name="solver_tol" localSheetId="14" hidden="1">0.01</definedName>
    <definedName name="solver_typ" localSheetId="11" hidden="1">2</definedName>
    <definedName name="solver_typ" localSheetId="4" hidden="1">2</definedName>
    <definedName name="solver_typ" localSheetId="10" hidden="1">1</definedName>
    <definedName name="solver_typ" localSheetId="6" hidden="1">2</definedName>
    <definedName name="solver_typ" localSheetId="14" hidden="1">2</definedName>
    <definedName name="solver_val" localSheetId="11" hidden="1">0</definedName>
    <definedName name="solver_val" localSheetId="4" hidden="1">0</definedName>
    <definedName name="solver_val" localSheetId="10" hidden="1">0</definedName>
    <definedName name="solver_val" localSheetId="6" hidden="1">0</definedName>
    <definedName name="solver_val" localSheetId="14" hidden="1">0</definedName>
    <definedName name="solver_ver" localSheetId="11" hidden="1">3</definedName>
    <definedName name="solver_ver" localSheetId="4" hidden="1">3</definedName>
    <definedName name="solver_ver" localSheetId="10" hidden="1">3</definedName>
    <definedName name="solver_ver" localSheetId="6" hidden="1">3</definedName>
    <definedName name="solver_ver" localSheetId="14" hidden="1">3</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6" i="5" l="1"/>
  <c r="I4" i="5"/>
  <c r="I5" i="5"/>
  <c r="I6" i="5"/>
  <c r="I7" i="5"/>
  <c r="I8" i="5"/>
  <c r="I9" i="5"/>
  <c r="F5" i="5"/>
  <c r="F6" i="5"/>
  <c r="F7" i="5"/>
  <c r="F8" i="5"/>
  <c r="F9" i="5"/>
  <c r="F10" i="5"/>
  <c r="F11" i="5"/>
  <c r="F12" i="5"/>
  <c r="F13" i="5"/>
  <c r="F14" i="5"/>
  <c r="F15" i="5"/>
  <c r="F4" i="5"/>
  <c r="K1" i="24"/>
  <c r="K8" i="24"/>
  <c r="K7" i="24"/>
  <c r="K6" i="24"/>
  <c r="K5" i="24"/>
  <c r="J4" i="24"/>
  <c r="S22" i="4"/>
  <c r="S23" i="4"/>
  <c r="S24" i="4"/>
  <c r="S25" i="4"/>
  <c r="S26" i="4"/>
  <c r="S27" i="4"/>
  <c r="S28" i="4"/>
  <c r="S29" i="4"/>
  <c r="S30" i="4"/>
  <c r="S21" i="4"/>
  <c r="B7" i="4"/>
  <c r="B8" i="4"/>
  <c r="B15" i="4"/>
  <c r="C11" i="4"/>
  <c r="C12" i="4"/>
  <c r="D6" i="4"/>
  <c r="B35" i="4" s="1"/>
  <c r="D9" i="4"/>
  <c r="D15" i="4"/>
  <c r="E6" i="4"/>
  <c r="E9" i="4"/>
  <c r="E14" i="4"/>
  <c r="F10" i="4"/>
  <c r="F14" i="4"/>
  <c r="G8" i="4"/>
  <c r="I10" i="4"/>
  <c r="I15" i="4"/>
  <c r="J11" i="4"/>
  <c r="J13" i="4"/>
  <c r="J8" i="4"/>
  <c r="K11" i="4"/>
  <c r="L7" i="4"/>
  <c r="L10" i="4"/>
  <c r="L12" i="4"/>
  <c r="M12" i="4"/>
  <c r="M14" i="4"/>
  <c r="N9" i="4"/>
  <c r="N10" i="4"/>
  <c r="Q22" i="4"/>
  <c r="Q23" i="4"/>
  <c r="Q24" i="4"/>
  <c r="Q25" i="4"/>
  <c r="Q26" i="4"/>
  <c r="Q27" i="4"/>
  <c r="Q28" i="4"/>
  <c r="Q29" i="4"/>
  <c r="Q30" i="4"/>
  <c r="Q21" i="4"/>
  <c r="C31" i="4"/>
  <c r="D31" i="4"/>
  <c r="E31" i="4"/>
  <c r="F31" i="4"/>
  <c r="G31" i="4"/>
  <c r="H31" i="4"/>
  <c r="I31" i="4"/>
  <c r="J31" i="4"/>
  <c r="K31" i="4"/>
  <c r="L31" i="4"/>
  <c r="M31" i="4"/>
  <c r="N31" i="4"/>
  <c r="O31" i="4"/>
  <c r="P31" i="4"/>
  <c r="B31" i="4"/>
  <c r="P6" i="4"/>
  <c r="O13" i="4"/>
  <c r="O7" i="4"/>
  <c r="H25" i="3"/>
  <c r="K5" i="3"/>
  <c r="K6" i="3"/>
  <c r="K7" i="3"/>
  <c r="K8" i="3"/>
  <c r="K9" i="3"/>
  <c r="K10" i="3"/>
  <c r="K11" i="3"/>
  <c r="K12" i="3"/>
  <c r="K13" i="3"/>
  <c r="K14" i="3"/>
  <c r="K15" i="3"/>
  <c r="K4" i="3"/>
  <c r="C86" i="3"/>
  <c r="C85" i="3"/>
  <c r="C84" i="3"/>
  <c r="H70" i="3"/>
  <c r="H69" i="3"/>
  <c r="C69" i="3"/>
  <c r="D29" i="2"/>
  <c r="E29" i="2"/>
  <c r="C29" i="2"/>
  <c r="G33" i="2"/>
  <c r="D20" i="2"/>
  <c r="I28" i="2" s="1"/>
  <c r="C20" i="2"/>
  <c r="I27" i="2" s="1"/>
  <c r="F28" i="2"/>
  <c r="F27" i="2"/>
  <c r="E19" i="2"/>
  <c r="E18" i="2"/>
  <c r="N16" i="1"/>
  <c r="N17" i="1"/>
  <c r="N18" i="1"/>
  <c r="N15" i="1"/>
  <c r="I16" i="1"/>
  <c r="M16" i="1" s="1"/>
  <c r="I17" i="1"/>
  <c r="M17" i="1" s="1"/>
  <c r="I18" i="1"/>
  <c r="M18" i="1" s="1"/>
  <c r="I15" i="1"/>
  <c r="M15" i="1" s="1"/>
  <c r="C19" i="1"/>
  <c r="D19" i="1"/>
  <c r="E19" i="1"/>
  <c r="F19" i="1"/>
  <c r="G19" i="1"/>
  <c r="H19" i="1"/>
  <c r="B19" i="1"/>
  <c r="C26" i="1"/>
  <c r="D26" i="1"/>
  <c r="E26" i="1"/>
  <c r="F26" i="1"/>
  <c r="G26" i="1"/>
  <c r="H26" i="1"/>
  <c r="B26" i="1"/>
  <c r="C22" i="1"/>
  <c r="D22" i="1"/>
  <c r="E22" i="1"/>
  <c r="F22" i="1"/>
  <c r="G22" i="1"/>
  <c r="H22" i="1"/>
  <c r="B22" i="1"/>
  <c r="F17" i="5" l="1"/>
  <c r="G22" i="2"/>
  <c r="G23" i="2" s="1"/>
  <c r="G35" i="2" s="1"/>
  <c r="M20" i="1"/>
  <c r="N20" i="1"/>
  <c r="M22" i="1" l="1"/>
</calcChain>
</file>

<file path=xl/comments1.xml><?xml version="1.0" encoding="utf-8"?>
<comments xmlns="http://schemas.openxmlformats.org/spreadsheetml/2006/main">
  <authors>
    <author>hp</author>
  </authors>
  <commentList>
    <comment ref="B5" authorId="0" shapeId="0">
      <text>
        <r>
          <rPr>
            <sz val="9"/>
            <color indexed="81"/>
            <rFont val="Tahoma"/>
            <family val="2"/>
          </rPr>
          <t>Solver found a solution. All constraints and optimality conditions are satisfied.</t>
        </r>
      </text>
    </comment>
    <comment ref="B6" authorId="0" shapeId="0">
      <text>
        <r>
          <rPr>
            <sz val="9"/>
            <color indexed="81"/>
            <rFont val="Tahoma"/>
            <family val="2"/>
          </rPr>
          <t>Solver found a solution. All constraints and optimality conditions are satisfied.</t>
        </r>
      </text>
    </comment>
    <comment ref="B7" authorId="0" shapeId="0">
      <text>
        <r>
          <rPr>
            <sz val="9"/>
            <color indexed="81"/>
            <rFont val="Tahoma"/>
            <family val="2"/>
          </rPr>
          <t>Solver found a solution. All constraints and optimality conditions are satisfied.</t>
        </r>
      </text>
    </comment>
    <comment ref="B8" authorId="0" shapeId="0">
      <text>
        <r>
          <rPr>
            <sz val="9"/>
            <color indexed="81"/>
            <rFont val="Tahoma"/>
            <family val="2"/>
          </rPr>
          <t>Solver found a solution. All constraints and optimality conditions are satisfied.</t>
        </r>
      </text>
    </comment>
  </commentList>
</comments>
</file>

<file path=xl/sharedStrings.xml><?xml version="1.0" encoding="utf-8"?>
<sst xmlns="http://schemas.openxmlformats.org/spreadsheetml/2006/main" count="1753" uniqueCount="408">
  <si>
    <t>Distribution Centers</t>
  </si>
  <si>
    <t>Plants</t>
  </si>
  <si>
    <t>Tacoma</t>
  </si>
  <si>
    <t>San Diego</t>
  </si>
  <si>
    <t>Dallas</t>
  </si>
  <si>
    <t>Denver</t>
  </si>
  <si>
    <t>St. Louis</t>
  </si>
  <si>
    <t>Tampa</t>
  </si>
  <si>
    <t>Baltimore</t>
  </si>
  <si>
    <t>Macon</t>
  </si>
  <si>
    <t>Louisville</t>
  </si>
  <si>
    <t>Detroit</t>
  </si>
  <si>
    <t>Phoenix</t>
  </si>
  <si>
    <t>Demand</t>
  </si>
  <si>
    <t>Supply</t>
  </si>
  <si>
    <t>To</t>
  </si>
  <si>
    <t>Atlanta</t>
  </si>
  <si>
    <t>NY</t>
  </si>
  <si>
    <t>LA</t>
  </si>
  <si>
    <t>Chicago</t>
  </si>
  <si>
    <t>Philly</t>
  </si>
  <si>
    <t>From</t>
  </si>
  <si>
    <t>Limit</t>
  </si>
  <si>
    <t>Required</t>
  </si>
  <si>
    <t>Nash Auto</t>
  </si>
  <si>
    <t>From City</t>
  </si>
  <si>
    <t>To City</t>
  </si>
  <si>
    <t>Distance</t>
  </si>
  <si>
    <t>Scenic Score</t>
  </si>
  <si>
    <t>Employee</t>
  </si>
  <si>
    <t>NA</t>
  </si>
  <si>
    <t>Lock and Key (based on Ragsdale, 2015, 3.34)</t>
  </si>
  <si>
    <t>Unit Shipping Costs</t>
  </si>
  <si>
    <t>Moving Company (based on Ragsdale (2015) 5.25)</t>
  </si>
  <si>
    <t>Job Assignments</t>
  </si>
  <si>
    <t>Times to Complete Jobs</t>
  </si>
  <si>
    <t>Job Number</t>
  </si>
  <si>
    <t>Spanning Tree</t>
  </si>
  <si>
    <t>Node</t>
  </si>
  <si>
    <t>Cost</t>
  </si>
  <si>
    <t>Production  Cost</t>
  </si>
  <si>
    <t>Decision Variables</t>
  </si>
  <si>
    <t>&gt;=</t>
  </si>
  <si>
    <t>Percentage of demand</t>
  </si>
  <si>
    <t>&lt;</t>
  </si>
  <si>
    <t>&lt;=</t>
  </si>
  <si>
    <t>Total production costs</t>
  </si>
  <si>
    <t>Distribution costs</t>
  </si>
  <si>
    <t>Total costs</t>
  </si>
  <si>
    <t>Microsoft Excel 16.0 Answer Report</t>
  </si>
  <si>
    <t>Worksheet: [hw4_ba201B_template.xlsx]Lock and Key</t>
  </si>
  <si>
    <t>Report Created: 1/31/2022 3:38:36 PM</t>
  </si>
  <si>
    <t>Result: Solver found a solution.  All Constraints and optimality conditions are satisfied.</t>
  </si>
  <si>
    <t>Solver Engine</t>
  </si>
  <si>
    <t>Engine: Simplex LP</t>
  </si>
  <si>
    <t>Solution Time: 0.031 Seconds.</t>
  </si>
  <si>
    <t>Iterations: 24 Subproblems: 0</t>
  </si>
  <si>
    <t>Solver Options</t>
  </si>
  <si>
    <t>Max Time Unlimited,  Iterations Unlimited, Precision 0.000001, Use Automatic Scaling</t>
  </si>
  <si>
    <t>Max Subproblems Unlimited, Max Integer Sols Unlimited, Integer Tolerance 1%, Assume NonNegative</t>
  </si>
  <si>
    <t>Objective Cell (Min)</t>
  </si>
  <si>
    <t>Cell</t>
  </si>
  <si>
    <t>Name</t>
  </si>
  <si>
    <t>Original Value</t>
  </si>
  <si>
    <t>Final Value</t>
  </si>
  <si>
    <t>Variable Cells</t>
  </si>
  <si>
    <t>Integer</t>
  </si>
  <si>
    <t>Constraints</t>
  </si>
  <si>
    <t>Cell Value</t>
  </si>
  <si>
    <t>Formula</t>
  </si>
  <si>
    <t>Status</t>
  </si>
  <si>
    <t>Slack</t>
  </si>
  <si>
    <t>$M$22</t>
  </si>
  <si>
    <t>$B$15</t>
  </si>
  <si>
    <t>Macon Tacoma</t>
  </si>
  <si>
    <t>Contin</t>
  </si>
  <si>
    <t>$C$15</t>
  </si>
  <si>
    <t>Macon San Diego</t>
  </si>
  <si>
    <t>$D$15</t>
  </si>
  <si>
    <t>Macon Dallas</t>
  </si>
  <si>
    <t>$E$15</t>
  </si>
  <si>
    <t>Macon Denver</t>
  </si>
  <si>
    <t>$F$15</t>
  </si>
  <si>
    <t>Macon St. Louis</t>
  </si>
  <si>
    <t>$G$15</t>
  </si>
  <si>
    <t>Macon Tampa</t>
  </si>
  <si>
    <t>$H$15</t>
  </si>
  <si>
    <t>Macon Baltimore</t>
  </si>
  <si>
    <t>$B$16</t>
  </si>
  <si>
    <t>Louisville Tacoma</t>
  </si>
  <si>
    <t>$C$16</t>
  </si>
  <si>
    <t>Louisville San Diego</t>
  </si>
  <si>
    <t>$D$16</t>
  </si>
  <si>
    <t>Louisville Dallas</t>
  </si>
  <si>
    <t>$E$16</t>
  </si>
  <si>
    <t>Louisville Denver</t>
  </si>
  <si>
    <t>$F$16</t>
  </si>
  <si>
    <t>Louisville St. Louis</t>
  </si>
  <si>
    <t>$G$16</t>
  </si>
  <si>
    <t>Louisville Tampa</t>
  </si>
  <si>
    <t>$H$16</t>
  </si>
  <si>
    <t>Louisville Baltimore</t>
  </si>
  <si>
    <t>$B$17</t>
  </si>
  <si>
    <t>Detroit Tacoma</t>
  </si>
  <si>
    <t>$C$17</t>
  </si>
  <si>
    <t>Detroit San Diego</t>
  </si>
  <si>
    <t>$D$17</t>
  </si>
  <si>
    <t>Detroit Dallas</t>
  </si>
  <si>
    <t>$E$17</t>
  </si>
  <si>
    <t>Detroit Denver</t>
  </si>
  <si>
    <t>$F$17</t>
  </si>
  <si>
    <t>Detroit St. Louis</t>
  </si>
  <si>
    <t>$G$17</t>
  </si>
  <si>
    <t>Detroit Tampa</t>
  </si>
  <si>
    <t>$H$17</t>
  </si>
  <si>
    <t>Detroit Baltimore</t>
  </si>
  <si>
    <t>$B$18</t>
  </si>
  <si>
    <t>Phoenix Tacoma</t>
  </si>
  <si>
    <t>$C$18</t>
  </si>
  <si>
    <t>Phoenix San Diego</t>
  </si>
  <si>
    <t>$D$18</t>
  </si>
  <si>
    <t>Phoenix Dallas</t>
  </si>
  <si>
    <t>$E$18</t>
  </si>
  <si>
    <t>Phoenix Denver</t>
  </si>
  <si>
    <t>$F$18</t>
  </si>
  <si>
    <t>Phoenix St. Louis</t>
  </si>
  <si>
    <t>$G$18</t>
  </si>
  <si>
    <t>Phoenix Tampa</t>
  </si>
  <si>
    <t>$H$18</t>
  </si>
  <si>
    <t>Phoenix Baltimore</t>
  </si>
  <si>
    <t>$B$19</t>
  </si>
  <si>
    <t>$B$19&lt;=$B$26</t>
  </si>
  <si>
    <t>Not Binding</t>
  </si>
  <si>
    <t>$C$19</t>
  </si>
  <si>
    <t>$C$19&lt;=$C$26</t>
  </si>
  <si>
    <t>$D$19</t>
  </si>
  <si>
    <t>$D$19&lt;=$D$26</t>
  </si>
  <si>
    <t>$E$19</t>
  </si>
  <si>
    <t>$E$19&lt;=$E$26</t>
  </si>
  <si>
    <t>$F$19</t>
  </si>
  <si>
    <t>$F$19&lt;=$F$26</t>
  </si>
  <si>
    <t>$G$19</t>
  </si>
  <si>
    <t>$G$19&lt;=$G$26</t>
  </si>
  <si>
    <t>$H$19</t>
  </si>
  <si>
    <t>$H$19&lt;=$H$26</t>
  </si>
  <si>
    <t>$B$19&gt;=$B$22</t>
  </si>
  <si>
    <t>Binding</t>
  </si>
  <si>
    <t>$C$19&gt;=$C$22</t>
  </si>
  <si>
    <t>$D$19&gt;=$D$22</t>
  </si>
  <si>
    <t>$E$19&gt;=$E$22</t>
  </si>
  <si>
    <t>$F$19&gt;=$F$22</t>
  </si>
  <si>
    <t>$G$19&gt;=$G$22</t>
  </si>
  <si>
    <t>$H$19&gt;=$H$22</t>
  </si>
  <si>
    <t>$I$15</t>
  </si>
  <si>
    <t>Macon Supply</t>
  </si>
  <si>
    <t>$I$15&lt;=$K$15</t>
  </si>
  <si>
    <t>$I$16</t>
  </si>
  <si>
    <t>Louisville Supply</t>
  </si>
  <si>
    <t>$I$16&lt;=$K$16</t>
  </si>
  <si>
    <t>$I$17</t>
  </si>
  <si>
    <t>Detroit Supply</t>
  </si>
  <si>
    <t>$I$17&lt;=$K$17</t>
  </si>
  <si>
    <t>$I$18</t>
  </si>
  <si>
    <t>Phoenix Supply</t>
  </si>
  <si>
    <t>$I$18&lt;=$K$18</t>
  </si>
  <si>
    <t>Microsoft Excel 16.0 Sensitivity Report</t>
  </si>
  <si>
    <t>Final</t>
  </si>
  <si>
    <t>Value</t>
  </si>
  <si>
    <t>Reduced</t>
  </si>
  <si>
    <t>Objective</t>
  </si>
  <si>
    <t>Coefficient</t>
  </si>
  <si>
    <t>Allowable</t>
  </si>
  <si>
    <t>Increase</t>
  </si>
  <si>
    <t>Decrease</t>
  </si>
  <si>
    <t>Shadow</t>
  </si>
  <si>
    <t>Price</t>
  </si>
  <si>
    <t>Constraint</t>
  </si>
  <si>
    <t>R.H. Side</t>
  </si>
  <si>
    <t xml:space="preserve">1.a. </t>
  </si>
  <si>
    <t xml:space="preserve">1.b. </t>
  </si>
  <si>
    <t>Max Routing limit</t>
  </si>
  <si>
    <t>Report Created: 1/31/2022 3:45:11 PM</t>
  </si>
  <si>
    <t>Solution Time: 0.016 Seconds.</t>
  </si>
  <si>
    <t>Iterations: 35 Subproblems: 0</t>
  </si>
  <si>
    <t>$B$15&lt;=10000</t>
  </si>
  <si>
    <t>$C$15&lt;=10000</t>
  </si>
  <si>
    <t>$D$15&lt;=10000</t>
  </si>
  <si>
    <t>$E$15&lt;=10000</t>
  </si>
  <si>
    <t>$F$15&lt;=10000</t>
  </si>
  <si>
    <t>$G$15&lt;=10000</t>
  </si>
  <si>
    <t>$H$15&lt;=10000</t>
  </si>
  <si>
    <t>$B$16&lt;=10000</t>
  </si>
  <si>
    <t>$C$16&lt;=10000</t>
  </si>
  <si>
    <t>$D$16&lt;=10000</t>
  </si>
  <si>
    <t>$E$16&lt;=10000</t>
  </si>
  <si>
    <t>$F$16&lt;=10000</t>
  </si>
  <si>
    <t>$G$16&lt;=10000</t>
  </si>
  <si>
    <t>$H$16&lt;=10000</t>
  </si>
  <si>
    <t>$B$17&lt;=10000</t>
  </si>
  <si>
    <t>$C$17&lt;=10000</t>
  </si>
  <si>
    <t>$D$17&lt;=10000</t>
  </si>
  <si>
    <t>$E$17&lt;=10000</t>
  </si>
  <si>
    <t>$F$17&lt;=10000</t>
  </si>
  <si>
    <t>$G$17&lt;=10000</t>
  </si>
  <si>
    <t>$H$17&lt;=10000</t>
  </si>
  <si>
    <t>$B$18&lt;=10000</t>
  </si>
  <si>
    <t>$C$18&lt;=10000</t>
  </si>
  <si>
    <t>$D$18&lt;=10000</t>
  </si>
  <si>
    <t>$E$18&lt;=10000</t>
  </si>
  <si>
    <t>$F$18&lt;=10000</t>
  </si>
  <si>
    <t>$G$18&lt;=10000</t>
  </si>
  <si>
    <t>$H$18&lt;=10000</t>
  </si>
  <si>
    <t>Report Created: 1/31/2022 3:45:12 PM</t>
  </si>
  <si>
    <t>We can see that the Macon to Dallas route started up. Also the Louisville to San Diego, the Louisville to Tampa, Detroit to St Louis routes started up to make sure the 10000 contraint could be reached.</t>
  </si>
  <si>
    <t>1.c. i.</t>
  </si>
  <si>
    <t>It makes sense to add capacity to the Macon plant because the shadow price is -3.85 and therefore increasing the capacity here will cause the price to decrease the most.</t>
  </si>
  <si>
    <t>The maximum capacity to be added here is 1200.</t>
  </si>
  <si>
    <t xml:space="preserve">1.c.ii. </t>
  </si>
  <si>
    <t>No the company is not shipping from Phoenix to Denver. If the shipping charges decrease by 0.75, then this route will become viable. This is because Louisville and Detroit are better for Denver.</t>
  </si>
  <si>
    <t>Also, San Diego and Dallas also have better charges than Denver for Phoenix.</t>
  </si>
  <si>
    <t>1.c.iii.</t>
  </si>
  <si>
    <t>If the product cost at Phoenix reduces by 0.5 dollars, it would cause the costs to reduce by the corresponding amount. This is because the allowable decrease is 1600 for the Phoenix supply from 20000. Therefore production values will not change yet. The reduction in the product cost will have to be more.</t>
  </si>
  <si>
    <t>Cost to produce a car</t>
  </si>
  <si>
    <t>Decision variables</t>
  </si>
  <si>
    <t>Number shipped from warehouse</t>
  </si>
  <si>
    <t>Number of cars produced</t>
  </si>
  <si>
    <t>Total cost of production</t>
  </si>
  <si>
    <t>Cost of each car</t>
  </si>
  <si>
    <t>Cost of shipment</t>
  </si>
  <si>
    <t>Total cost</t>
  </si>
  <si>
    <t>Worksheet: [hw4_ba201B_template.xlsx]Nash Auto</t>
  </si>
  <si>
    <t>Report Created: 1/31/2022 8:34:39 PM</t>
  </si>
  <si>
    <t>Detroit NY</t>
  </si>
  <si>
    <t>Atlanta Denver</t>
  </si>
  <si>
    <t>Atlanta NY</t>
  </si>
  <si>
    <t>$C$27</t>
  </si>
  <si>
    <t>Denver LA</t>
  </si>
  <si>
    <t>$D$27</t>
  </si>
  <si>
    <t>Denver Chicago</t>
  </si>
  <si>
    <t>$E$27</t>
  </si>
  <si>
    <t>Denver Philly</t>
  </si>
  <si>
    <t>$C$28</t>
  </si>
  <si>
    <t>NY LA</t>
  </si>
  <si>
    <t>$D$28</t>
  </si>
  <si>
    <t>NY Chicago</t>
  </si>
  <si>
    <t>$E$28</t>
  </si>
  <si>
    <t>NY Philly</t>
  </si>
  <si>
    <t>$C$29</t>
  </si>
  <si>
    <t>$D$29</t>
  </si>
  <si>
    <t>$E$29</t>
  </si>
  <si>
    <t>Detroit Philly</t>
  </si>
  <si>
    <t>Atlanta Philly</t>
  </si>
  <si>
    <t>$F$27</t>
  </si>
  <si>
    <t>Denver Number shipped from warehouse</t>
  </si>
  <si>
    <t>$F$28</t>
  </si>
  <si>
    <t>NY Number shipped from warehouse</t>
  </si>
  <si>
    <t>==</t>
  </si>
  <si>
    <t>3.a.</t>
  </si>
  <si>
    <t>3.b.</t>
  </si>
  <si>
    <t>Iteration 0</t>
  </si>
  <si>
    <t>In Q</t>
  </si>
  <si>
    <t>Dist</t>
  </si>
  <si>
    <t>Prev</t>
  </si>
  <si>
    <t>Yes</t>
  </si>
  <si>
    <t>inf</t>
  </si>
  <si>
    <t>undef</t>
  </si>
  <si>
    <t>Iteration 1</t>
  </si>
  <si>
    <t>No</t>
  </si>
  <si>
    <t>Iteration 2</t>
  </si>
  <si>
    <t>Iteration 3</t>
  </si>
  <si>
    <t>Iteration 4</t>
  </si>
  <si>
    <t>3.c.</t>
  </si>
  <si>
    <t>Xij</t>
  </si>
  <si>
    <t>Net moved</t>
  </si>
  <si>
    <t>Nodes</t>
  </si>
  <si>
    <t>Worksheet: [hw4_ba201B_template.xlsx]Moving Company</t>
  </si>
  <si>
    <t>Report Created: 1/31/2022 9:50:54 PM</t>
  </si>
  <si>
    <t>Solution Time: 0.032 Seconds.</t>
  </si>
  <si>
    <t>Iterations: 14 Subproblems: 0</t>
  </si>
  <si>
    <t>Max Time Unlimited,  Iterations Unlimited, Precision 0.000001</t>
  </si>
  <si>
    <t>$H$25</t>
  </si>
  <si>
    <t>$F$4</t>
  </si>
  <si>
    <t>$F$5</t>
  </si>
  <si>
    <t>$F$6</t>
  </si>
  <si>
    <t>$F$7</t>
  </si>
  <si>
    <t>$F$8</t>
  </si>
  <si>
    <t>$F$9</t>
  </si>
  <si>
    <t>$F$10</t>
  </si>
  <si>
    <t>$F$11</t>
  </si>
  <si>
    <t>$F$12</t>
  </si>
  <si>
    <t>$F$13</t>
  </si>
  <si>
    <t>$F$14</t>
  </si>
  <si>
    <t>$F$20</t>
  </si>
  <si>
    <t>$F$21</t>
  </si>
  <si>
    <t>$F$22</t>
  </si>
  <si>
    <t>$F$23</t>
  </si>
  <si>
    <t>$K$4</t>
  </si>
  <si>
    <t>&lt;= Net moved</t>
  </si>
  <si>
    <t>$K$4=$M$4</t>
  </si>
  <si>
    <t>$K$5</t>
  </si>
  <si>
    <t>$K$5=$M$5</t>
  </si>
  <si>
    <t>$K$6</t>
  </si>
  <si>
    <t>$K$6=$M$6</t>
  </si>
  <si>
    <t>$K$7</t>
  </si>
  <si>
    <t>$K$7=$M$7</t>
  </si>
  <si>
    <t>$K$8</t>
  </si>
  <si>
    <t>$K$8=$M$8</t>
  </si>
  <si>
    <t>$K$9</t>
  </si>
  <si>
    <t>$K$9=$M$9</t>
  </si>
  <si>
    <t>$K$10</t>
  </si>
  <si>
    <t>$K$10=$M$10</t>
  </si>
  <si>
    <t>$K$11</t>
  </si>
  <si>
    <t>$K$11=$M$11</t>
  </si>
  <si>
    <t>$K$12</t>
  </si>
  <si>
    <t>$K$12=$M$12</t>
  </si>
  <si>
    <t>$K$13</t>
  </si>
  <si>
    <t>$K$13=$M$13</t>
  </si>
  <si>
    <t>$K$14</t>
  </si>
  <si>
    <t>$K$14=$M$14</t>
  </si>
  <si>
    <t>$K$15</t>
  </si>
  <si>
    <t>$K$15=$M$15</t>
  </si>
  <si>
    <t>$F$4:$F$23=Binary</t>
  </si>
  <si>
    <t>Binary</t>
  </si>
  <si>
    <t>Report Created: 1/31/2022 9:58:49 PM</t>
  </si>
  <si>
    <t>Iterations: 17 Subproblems: 0</t>
  </si>
  <si>
    <t>The optimal route is 1-2-5-10-11-12. The route has a distance of 1937.</t>
  </si>
  <si>
    <t>3.d.</t>
  </si>
  <si>
    <t>Report Created: 1/31/2022 10:03:03 PM</t>
  </si>
  <si>
    <t>Iterations: 19 Subproblems: 0</t>
  </si>
  <si>
    <t>Objective Cell (Max)</t>
  </si>
  <si>
    <t>3.a. The optimal route is 1-2-5-10-11-12. The route has a distance of 1937.</t>
  </si>
  <si>
    <t>The optimal route is 1-4-7-6-8-10-11-12</t>
  </si>
  <si>
    <t>Total time</t>
  </si>
  <si>
    <t>$B$35</t>
  </si>
  <si>
    <t>4.a.</t>
  </si>
  <si>
    <t>4.b.</t>
  </si>
  <si>
    <t>It takes 498-461 = 37 hours more.</t>
  </si>
  <si>
    <t>4.c.</t>
  </si>
  <si>
    <t>Max number of jobs</t>
  </si>
  <si>
    <t>Oneway analysis for Solver model in Job-Assignments worksheet</t>
  </si>
  <si>
    <t>Data for chart</t>
  </si>
  <si>
    <t>Job-Assignments'!$A$62:$A$65</t>
  </si>
  <si>
    <t>Max number of jobs (cell $H$17) values along side, output cell(s) along top</t>
  </si>
  <si>
    <t>5.a.</t>
  </si>
  <si>
    <t>5.b.</t>
  </si>
  <si>
    <t>Worksheet: [hw4_ba201B_template.xlsx]Spanning Tree</t>
  </si>
  <si>
    <t>Report Created: 2/1/2022 12:19:03 AM</t>
  </si>
  <si>
    <t>5.a. Cost</t>
  </si>
  <si>
    <t>$E$4</t>
  </si>
  <si>
    <t>$E$5</t>
  </si>
  <si>
    <t>$E$6</t>
  </si>
  <si>
    <t>$E$7</t>
  </si>
  <si>
    <t>$E$8</t>
  </si>
  <si>
    <t>$E$9</t>
  </si>
  <si>
    <t>$E$10</t>
  </si>
  <si>
    <t>$E$11</t>
  </si>
  <si>
    <t>$E$12</t>
  </si>
  <si>
    <t>$E$13</t>
  </si>
  <si>
    <t>$E$14</t>
  </si>
  <si>
    <t>$E$16&gt;=5</t>
  </si>
  <si>
    <t>$I$4</t>
  </si>
  <si>
    <t>$I$4&gt;=$K$4</t>
  </si>
  <si>
    <t>$I$5</t>
  </si>
  <si>
    <t>$I$5&gt;=$K$5</t>
  </si>
  <si>
    <t>$I$6</t>
  </si>
  <si>
    <t>$I$6&gt;=$K$6</t>
  </si>
  <si>
    <t>$I$7</t>
  </si>
  <si>
    <t>$I$7&gt;=$K$7</t>
  </si>
  <si>
    <t>$I$8</t>
  </si>
  <si>
    <t>$I$8&gt;=$K$8</t>
  </si>
  <si>
    <t>$I$9</t>
  </si>
  <si>
    <t>$I$9&gt;=$K$9</t>
  </si>
  <si>
    <t>$E$4:$E$15=Binary</t>
  </si>
  <si>
    <t>5.c.</t>
  </si>
  <si>
    <t>The optimal solution is:-</t>
  </si>
  <si>
    <t>1-3,1-5,2-3,4-5,5-6</t>
  </si>
  <si>
    <t>The cost is 330</t>
  </si>
  <si>
    <t>5.d.</t>
  </si>
  <si>
    <t>The first algorithm for finding a minimum spanning tree was developed by Czech scientist Otakar Borůvka in 1926. Its purpose was an efficient electrical coverage of Moravia. </t>
  </si>
  <si>
    <r>
      <t>algorithm</t>
    </r>
    <r>
      <rPr>
        <sz val="11"/>
        <color rgb="FF000000"/>
        <rFont val="Courier New"/>
        <family val="3"/>
      </rPr>
      <t xml:space="preserve"> Borůvka </t>
    </r>
    <r>
      <rPr>
        <b/>
        <sz val="11"/>
        <color rgb="FF000000"/>
        <rFont val="Courier New"/>
        <family val="3"/>
      </rPr>
      <t>is</t>
    </r>
  </si>
  <si>
    <r>
      <t xml:space="preserve">    </t>
    </r>
    <r>
      <rPr>
        <b/>
        <sz val="11"/>
        <color rgb="FF000000"/>
        <rFont val="Courier New"/>
        <family val="3"/>
      </rPr>
      <t>input:</t>
    </r>
    <r>
      <rPr>
        <sz val="11"/>
        <color rgb="FF000000"/>
        <rFont val="Courier New"/>
        <family val="3"/>
      </rPr>
      <t xml:space="preserve"> A weighted undirected graph </t>
    </r>
    <r>
      <rPr>
        <i/>
        <sz val="11"/>
        <color rgb="FF000000"/>
        <rFont val="Courier New"/>
        <family val="3"/>
      </rPr>
      <t>G</t>
    </r>
    <r>
      <rPr>
        <sz val="11"/>
        <color rgb="FF000000"/>
        <rFont val="Courier New"/>
        <family val="3"/>
      </rPr>
      <t xml:space="preserve"> = (</t>
    </r>
    <r>
      <rPr>
        <i/>
        <sz val="11"/>
        <color rgb="FF000000"/>
        <rFont val="Courier New"/>
        <family val="3"/>
      </rPr>
      <t>V</t>
    </r>
    <r>
      <rPr>
        <sz val="11"/>
        <color rgb="FF000000"/>
        <rFont val="Courier New"/>
        <family val="3"/>
      </rPr>
      <t xml:space="preserve">, </t>
    </r>
    <r>
      <rPr>
        <i/>
        <sz val="11"/>
        <color rgb="FF000000"/>
        <rFont val="Courier New"/>
        <family val="3"/>
      </rPr>
      <t>E</t>
    </r>
    <r>
      <rPr>
        <sz val="11"/>
        <color rgb="FF000000"/>
        <rFont val="Courier New"/>
        <family val="3"/>
      </rPr>
      <t>).</t>
    </r>
  </si>
  <si>
    <r>
      <t xml:space="preserve">    </t>
    </r>
    <r>
      <rPr>
        <b/>
        <sz val="11"/>
        <color rgb="FF000000"/>
        <rFont val="Courier New"/>
        <family val="3"/>
      </rPr>
      <t>output:</t>
    </r>
    <r>
      <rPr>
        <sz val="11"/>
        <color rgb="FF000000"/>
        <rFont val="Courier New"/>
        <family val="3"/>
      </rPr>
      <t xml:space="preserve"> </t>
    </r>
    <r>
      <rPr>
        <i/>
        <sz val="11"/>
        <color rgb="FF000000"/>
        <rFont val="Courier New"/>
        <family val="3"/>
      </rPr>
      <t>F</t>
    </r>
    <r>
      <rPr>
        <sz val="11"/>
        <color rgb="FF000000"/>
        <rFont val="Courier New"/>
        <family val="3"/>
      </rPr>
      <t xml:space="preserve">, a minimum spanning forest of </t>
    </r>
    <r>
      <rPr>
        <i/>
        <sz val="11"/>
        <color rgb="FF000000"/>
        <rFont val="Courier New"/>
        <family val="3"/>
      </rPr>
      <t>G</t>
    </r>
    <r>
      <rPr>
        <sz val="11"/>
        <color rgb="FF000000"/>
        <rFont val="Courier New"/>
        <family val="3"/>
      </rPr>
      <t>.</t>
    </r>
  </si>
  <si>
    <r>
      <t xml:space="preserve">    Initialize a forest </t>
    </r>
    <r>
      <rPr>
        <i/>
        <sz val="11"/>
        <color rgb="FF000000"/>
        <rFont val="Courier New"/>
        <family val="3"/>
      </rPr>
      <t>F</t>
    </r>
    <r>
      <rPr>
        <sz val="11"/>
        <color rgb="FF000000"/>
        <rFont val="Courier New"/>
        <family val="3"/>
      </rPr>
      <t xml:space="preserve"> to (</t>
    </r>
    <r>
      <rPr>
        <i/>
        <sz val="11"/>
        <color rgb="FF000000"/>
        <rFont val="Courier New"/>
        <family val="3"/>
      </rPr>
      <t>V</t>
    </r>
    <r>
      <rPr>
        <sz val="11"/>
        <color rgb="FF000000"/>
        <rFont val="Courier New"/>
        <family val="3"/>
      </rPr>
      <t xml:space="preserve">, </t>
    </r>
    <r>
      <rPr>
        <i/>
        <sz val="11"/>
        <color rgb="FF000000"/>
        <rFont val="Courier New"/>
        <family val="3"/>
      </rPr>
      <t>E'</t>
    </r>
    <r>
      <rPr>
        <sz val="11"/>
        <color rgb="FF000000"/>
        <rFont val="Courier New"/>
        <family val="3"/>
      </rPr>
      <t xml:space="preserve">) where </t>
    </r>
    <r>
      <rPr>
        <i/>
        <sz val="11"/>
        <color rgb="FF000000"/>
        <rFont val="Courier New"/>
        <family val="3"/>
      </rPr>
      <t>E'</t>
    </r>
    <r>
      <rPr>
        <sz val="11"/>
        <color rgb="FF000000"/>
        <rFont val="Courier New"/>
        <family val="3"/>
      </rPr>
      <t xml:space="preserve"> = {}.</t>
    </r>
  </si>
  <si>
    <r>
      <t xml:space="preserve">    </t>
    </r>
    <r>
      <rPr>
        <i/>
        <sz val="11"/>
        <color rgb="FF000000"/>
        <rFont val="Courier New"/>
        <family val="3"/>
      </rPr>
      <t>completed</t>
    </r>
    <r>
      <rPr>
        <sz val="11"/>
        <color rgb="FF000000"/>
        <rFont val="Courier New"/>
        <family val="3"/>
      </rPr>
      <t xml:space="preserve"> := </t>
    </r>
    <r>
      <rPr>
        <b/>
        <sz val="11"/>
        <color rgb="FF000000"/>
        <rFont val="Courier New"/>
        <family val="3"/>
      </rPr>
      <t>false</t>
    </r>
  </si>
  <si>
    <r>
      <t xml:space="preserve">    </t>
    </r>
    <r>
      <rPr>
        <b/>
        <sz val="11"/>
        <color rgb="FF000000"/>
        <rFont val="Courier New"/>
        <family val="3"/>
      </rPr>
      <t>while</t>
    </r>
    <r>
      <rPr>
        <sz val="11"/>
        <color rgb="FF000000"/>
        <rFont val="Courier New"/>
        <family val="3"/>
      </rPr>
      <t xml:space="preserve"> not </t>
    </r>
    <r>
      <rPr>
        <i/>
        <sz val="11"/>
        <color rgb="FF000000"/>
        <rFont val="Courier New"/>
        <family val="3"/>
      </rPr>
      <t>completed</t>
    </r>
    <r>
      <rPr>
        <sz val="11"/>
        <color rgb="FF000000"/>
        <rFont val="Courier New"/>
        <family val="3"/>
      </rPr>
      <t xml:space="preserve"> </t>
    </r>
    <r>
      <rPr>
        <b/>
        <sz val="11"/>
        <color rgb="FF000000"/>
        <rFont val="Courier New"/>
        <family val="3"/>
      </rPr>
      <t>do</t>
    </r>
  </si>
  <si>
    <t xml:space="preserve">        Initialize the cheapest edge for each component to "None"</t>
  </si>
  <si>
    <r>
      <t xml:space="preserve">        </t>
    </r>
    <r>
      <rPr>
        <b/>
        <sz val="11"/>
        <color rgb="FF000000"/>
        <rFont val="Courier New"/>
        <family val="3"/>
      </rPr>
      <t>for each</t>
    </r>
    <r>
      <rPr>
        <sz val="11"/>
        <color rgb="FF000000"/>
        <rFont val="Courier New"/>
        <family val="3"/>
      </rPr>
      <t xml:space="preserve"> edge </t>
    </r>
    <r>
      <rPr>
        <i/>
        <sz val="11"/>
        <color rgb="FF000000"/>
        <rFont val="Courier New"/>
        <family val="3"/>
      </rPr>
      <t>uv</t>
    </r>
    <r>
      <rPr>
        <sz val="11"/>
        <color rgb="FF000000"/>
        <rFont val="Courier New"/>
        <family val="3"/>
      </rPr>
      <t xml:space="preserve"> in </t>
    </r>
    <r>
      <rPr>
        <i/>
        <sz val="11"/>
        <color rgb="FF000000"/>
        <rFont val="Courier New"/>
        <family val="3"/>
      </rPr>
      <t>E</t>
    </r>
    <r>
      <rPr>
        <sz val="11"/>
        <color rgb="FF000000"/>
        <rFont val="Courier New"/>
        <family val="3"/>
      </rPr>
      <t xml:space="preserve">, where </t>
    </r>
    <r>
      <rPr>
        <i/>
        <sz val="11"/>
        <color rgb="FF000000"/>
        <rFont val="Courier New"/>
        <family val="3"/>
      </rPr>
      <t>u</t>
    </r>
    <r>
      <rPr>
        <sz val="11"/>
        <color rgb="FF000000"/>
        <rFont val="Courier New"/>
        <family val="3"/>
      </rPr>
      <t xml:space="preserve"> and </t>
    </r>
    <r>
      <rPr>
        <i/>
        <sz val="11"/>
        <color rgb="FF000000"/>
        <rFont val="Courier New"/>
        <family val="3"/>
      </rPr>
      <t>v</t>
    </r>
    <r>
      <rPr>
        <sz val="11"/>
        <color rgb="FF000000"/>
        <rFont val="Courier New"/>
        <family val="3"/>
      </rPr>
      <t xml:space="preserve"> are in different components of </t>
    </r>
    <r>
      <rPr>
        <i/>
        <sz val="11"/>
        <color rgb="FF000000"/>
        <rFont val="Courier New"/>
        <family val="3"/>
      </rPr>
      <t>F</t>
    </r>
    <r>
      <rPr>
        <sz val="11"/>
        <color rgb="FF000000"/>
        <rFont val="Courier New"/>
        <family val="3"/>
      </rPr>
      <t>:</t>
    </r>
  </si>
  <si>
    <r>
      <t xml:space="preserve">            let </t>
    </r>
    <r>
      <rPr>
        <i/>
        <sz val="11"/>
        <color rgb="FF000000"/>
        <rFont val="Courier New"/>
        <family val="3"/>
      </rPr>
      <t>wx</t>
    </r>
    <r>
      <rPr>
        <sz val="11"/>
        <color rgb="FF000000"/>
        <rFont val="Courier New"/>
        <family val="3"/>
      </rPr>
      <t xml:space="preserve"> be the cheapest edge for the component of </t>
    </r>
    <r>
      <rPr>
        <i/>
        <sz val="11"/>
        <color rgb="FF000000"/>
        <rFont val="Courier New"/>
        <family val="3"/>
      </rPr>
      <t>u</t>
    </r>
  </si>
  <si>
    <r>
      <t xml:space="preserve">            </t>
    </r>
    <r>
      <rPr>
        <b/>
        <sz val="11"/>
        <color rgb="FF000000"/>
        <rFont val="Courier New"/>
        <family val="3"/>
      </rPr>
      <t>if</t>
    </r>
    <r>
      <rPr>
        <sz val="11"/>
        <color rgb="FF000000"/>
        <rFont val="Courier New"/>
        <family val="3"/>
      </rPr>
      <t xml:space="preserve"> is-preferred-over(</t>
    </r>
    <r>
      <rPr>
        <i/>
        <sz val="11"/>
        <color rgb="FF000000"/>
        <rFont val="Courier New"/>
        <family val="3"/>
      </rPr>
      <t>uv</t>
    </r>
    <r>
      <rPr>
        <sz val="11"/>
        <color rgb="FF000000"/>
        <rFont val="Courier New"/>
        <family val="3"/>
      </rPr>
      <t xml:space="preserve">, </t>
    </r>
    <r>
      <rPr>
        <i/>
        <sz val="11"/>
        <color rgb="FF000000"/>
        <rFont val="Courier New"/>
        <family val="3"/>
      </rPr>
      <t>wx</t>
    </r>
    <r>
      <rPr>
        <sz val="11"/>
        <color rgb="FF000000"/>
        <rFont val="Courier New"/>
        <family val="3"/>
      </rPr>
      <t xml:space="preserve">) </t>
    </r>
    <r>
      <rPr>
        <b/>
        <sz val="11"/>
        <color rgb="FF000000"/>
        <rFont val="Courier New"/>
        <family val="3"/>
      </rPr>
      <t>then</t>
    </r>
  </si>
  <si>
    <r>
      <t xml:space="preserve">                Set </t>
    </r>
    <r>
      <rPr>
        <i/>
        <sz val="11"/>
        <color rgb="FF000000"/>
        <rFont val="Courier New"/>
        <family val="3"/>
      </rPr>
      <t>uv</t>
    </r>
    <r>
      <rPr>
        <sz val="11"/>
        <color rgb="FF000000"/>
        <rFont val="Courier New"/>
        <family val="3"/>
      </rPr>
      <t xml:space="preserve"> as the cheapest edge for the component of </t>
    </r>
    <r>
      <rPr>
        <i/>
        <sz val="11"/>
        <color rgb="FF000000"/>
        <rFont val="Courier New"/>
        <family val="3"/>
      </rPr>
      <t>u</t>
    </r>
  </si>
  <si>
    <r>
      <t xml:space="preserve">            let </t>
    </r>
    <r>
      <rPr>
        <i/>
        <sz val="11"/>
        <color rgb="FF000000"/>
        <rFont val="Courier New"/>
        <family val="3"/>
      </rPr>
      <t>yz</t>
    </r>
    <r>
      <rPr>
        <sz val="11"/>
        <color rgb="FF000000"/>
        <rFont val="Courier New"/>
        <family val="3"/>
      </rPr>
      <t xml:space="preserve"> be the cheapest edge for the component of </t>
    </r>
    <r>
      <rPr>
        <i/>
        <sz val="11"/>
        <color rgb="FF000000"/>
        <rFont val="Courier New"/>
        <family val="3"/>
      </rPr>
      <t>v</t>
    </r>
  </si>
  <si>
    <r>
      <t xml:space="preserve">            </t>
    </r>
    <r>
      <rPr>
        <b/>
        <sz val="11"/>
        <color rgb="FF000000"/>
        <rFont val="Courier New"/>
        <family val="3"/>
      </rPr>
      <t>if</t>
    </r>
    <r>
      <rPr>
        <sz val="11"/>
        <color rgb="FF000000"/>
        <rFont val="Courier New"/>
        <family val="3"/>
      </rPr>
      <t xml:space="preserve"> is-preferred-over(</t>
    </r>
    <r>
      <rPr>
        <i/>
        <sz val="11"/>
        <color rgb="FF000000"/>
        <rFont val="Courier New"/>
        <family val="3"/>
      </rPr>
      <t>uv</t>
    </r>
    <r>
      <rPr>
        <sz val="11"/>
        <color rgb="FF000000"/>
        <rFont val="Courier New"/>
        <family val="3"/>
      </rPr>
      <t xml:space="preserve">, </t>
    </r>
    <r>
      <rPr>
        <i/>
        <sz val="11"/>
        <color rgb="FF000000"/>
        <rFont val="Courier New"/>
        <family val="3"/>
      </rPr>
      <t>yz</t>
    </r>
    <r>
      <rPr>
        <sz val="11"/>
        <color rgb="FF000000"/>
        <rFont val="Courier New"/>
        <family val="3"/>
      </rPr>
      <t xml:space="preserve">) </t>
    </r>
    <r>
      <rPr>
        <b/>
        <sz val="11"/>
        <color rgb="FF000000"/>
        <rFont val="Courier New"/>
        <family val="3"/>
      </rPr>
      <t>then</t>
    </r>
  </si>
  <si>
    <r>
      <t xml:space="preserve">                Set </t>
    </r>
    <r>
      <rPr>
        <i/>
        <sz val="11"/>
        <color rgb="FF000000"/>
        <rFont val="Courier New"/>
        <family val="3"/>
      </rPr>
      <t>uv</t>
    </r>
    <r>
      <rPr>
        <sz val="11"/>
        <color rgb="FF000000"/>
        <rFont val="Courier New"/>
        <family val="3"/>
      </rPr>
      <t xml:space="preserve"> as the cheapest edge for the component of </t>
    </r>
    <r>
      <rPr>
        <i/>
        <sz val="11"/>
        <color rgb="FF000000"/>
        <rFont val="Courier New"/>
        <family val="3"/>
      </rPr>
      <t>v</t>
    </r>
  </si>
  <si>
    <r>
      <t xml:space="preserve">        </t>
    </r>
    <r>
      <rPr>
        <b/>
        <sz val="11"/>
        <color rgb="FF000000"/>
        <rFont val="Courier New"/>
        <family val="3"/>
      </rPr>
      <t>if</t>
    </r>
    <r>
      <rPr>
        <sz val="11"/>
        <color rgb="FF000000"/>
        <rFont val="Courier New"/>
        <family val="3"/>
      </rPr>
      <t xml:space="preserve"> all components have cheapest edge set to "None" </t>
    </r>
    <r>
      <rPr>
        <b/>
        <sz val="11"/>
        <color rgb="FF000000"/>
        <rFont val="Courier New"/>
        <family val="3"/>
      </rPr>
      <t>then</t>
    </r>
  </si>
  <si>
    <r>
      <t xml:space="preserve">            </t>
    </r>
    <r>
      <rPr>
        <i/>
        <sz val="11"/>
        <color rgb="FF000000"/>
        <rFont val="Courier New"/>
        <family val="3"/>
      </rPr>
      <t>// no more trees can be merged -- we are finished</t>
    </r>
  </si>
  <si>
    <r>
      <t xml:space="preserve">            </t>
    </r>
    <r>
      <rPr>
        <i/>
        <sz val="11"/>
        <color rgb="FF000000"/>
        <rFont val="Courier New"/>
        <family val="3"/>
      </rPr>
      <t>completed</t>
    </r>
    <r>
      <rPr>
        <sz val="11"/>
        <color rgb="FF000000"/>
        <rFont val="Courier New"/>
        <family val="3"/>
      </rPr>
      <t xml:space="preserve"> := </t>
    </r>
    <r>
      <rPr>
        <b/>
        <sz val="11"/>
        <color rgb="FF000000"/>
        <rFont val="Courier New"/>
        <family val="3"/>
      </rPr>
      <t>true</t>
    </r>
  </si>
  <si>
    <r>
      <t xml:space="preserve">        </t>
    </r>
    <r>
      <rPr>
        <b/>
        <sz val="11"/>
        <color rgb="FF000000"/>
        <rFont val="Courier New"/>
        <family val="3"/>
      </rPr>
      <t>else</t>
    </r>
  </si>
  <si>
    <r>
      <t xml:space="preserve">            </t>
    </r>
    <r>
      <rPr>
        <i/>
        <sz val="11"/>
        <color rgb="FF000000"/>
        <rFont val="Courier New"/>
        <family val="3"/>
      </rPr>
      <t>completed</t>
    </r>
    <r>
      <rPr>
        <sz val="11"/>
        <color rgb="FF000000"/>
        <rFont val="Courier New"/>
        <family val="3"/>
      </rPr>
      <t xml:space="preserve"> := </t>
    </r>
    <r>
      <rPr>
        <b/>
        <sz val="11"/>
        <color rgb="FF000000"/>
        <rFont val="Courier New"/>
        <family val="3"/>
      </rPr>
      <t>false</t>
    </r>
  </si>
  <si>
    <r>
      <t xml:space="preserve">            </t>
    </r>
    <r>
      <rPr>
        <b/>
        <sz val="11"/>
        <color rgb="FF000000"/>
        <rFont val="Courier New"/>
        <family val="3"/>
      </rPr>
      <t>for each</t>
    </r>
    <r>
      <rPr>
        <sz val="11"/>
        <color rgb="FF000000"/>
        <rFont val="Courier New"/>
        <family val="3"/>
      </rPr>
      <t xml:space="preserve"> component whose cheapest edge is not "None" </t>
    </r>
    <r>
      <rPr>
        <b/>
        <sz val="11"/>
        <color rgb="FF000000"/>
        <rFont val="Courier New"/>
        <family val="3"/>
      </rPr>
      <t>do</t>
    </r>
  </si>
  <si>
    <r>
      <t xml:space="preserve">                Add its cheapest edge to </t>
    </r>
    <r>
      <rPr>
        <i/>
        <sz val="11"/>
        <color rgb="FF000000"/>
        <rFont val="Courier New"/>
        <family val="3"/>
      </rPr>
      <t>E'</t>
    </r>
  </si>
  <si>
    <r>
      <t>function</t>
    </r>
    <r>
      <rPr>
        <sz val="11"/>
        <color rgb="FF000000"/>
        <rFont val="Courier New"/>
        <family val="3"/>
      </rPr>
      <t xml:space="preserve"> is-preferred-over(</t>
    </r>
    <r>
      <rPr>
        <i/>
        <sz val="11"/>
        <color rgb="FF000000"/>
        <rFont val="Courier New"/>
        <family val="3"/>
      </rPr>
      <t>edge1</t>
    </r>
    <r>
      <rPr>
        <sz val="11"/>
        <color rgb="FF000000"/>
        <rFont val="Courier New"/>
        <family val="3"/>
      </rPr>
      <t xml:space="preserve">, </t>
    </r>
    <r>
      <rPr>
        <i/>
        <sz val="11"/>
        <color rgb="FF000000"/>
        <rFont val="Courier New"/>
        <family val="3"/>
      </rPr>
      <t>edge2</t>
    </r>
    <r>
      <rPr>
        <sz val="11"/>
        <color rgb="FF000000"/>
        <rFont val="Courier New"/>
        <family val="3"/>
      </rPr>
      <t xml:space="preserve">) </t>
    </r>
    <r>
      <rPr>
        <b/>
        <sz val="11"/>
        <color rgb="FF000000"/>
        <rFont val="Courier New"/>
        <family val="3"/>
      </rPr>
      <t>is</t>
    </r>
  </si>
  <si>
    <r>
      <t xml:space="preserve">    </t>
    </r>
    <r>
      <rPr>
        <b/>
        <sz val="11"/>
        <color rgb="FF000000"/>
        <rFont val="Courier New"/>
        <family val="3"/>
      </rPr>
      <t>return</t>
    </r>
    <r>
      <rPr>
        <sz val="11"/>
        <color rgb="FF000000"/>
        <rFont val="Courier New"/>
        <family val="3"/>
      </rPr>
      <t xml:space="preserve"> (</t>
    </r>
    <r>
      <rPr>
        <i/>
        <sz val="11"/>
        <color rgb="FF000000"/>
        <rFont val="Courier New"/>
        <family val="3"/>
      </rPr>
      <t>edge2</t>
    </r>
    <r>
      <rPr>
        <sz val="11"/>
        <color rgb="FF000000"/>
        <rFont val="Courier New"/>
        <family val="3"/>
      </rPr>
      <t xml:space="preserve"> is "None") or</t>
    </r>
  </si>
  <si>
    <r>
      <t xml:space="preserve">           (weight(</t>
    </r>
    <r>
      <rPr>
        <i/>
        <sz val="11"/>
        <color rgb="FF000000"/>
        <rFont val="Courier New"/>
        <family val="3"/>
      </rPr>
      <t>edge1</t>
    </r>
    <r>
      <rPr>
        <sz val="11"/>
        <color rgb="FF000000"/>
        <rFont val="Courier New"/>
        <family val="3"/>
      </rPr>
      <t>) &lt; weight(</t>
    </r>
    <r>
      <rPr>
        <i/>
        <sz val="11"/>
        <color rgb="FF000000"/>
        <rFont val="Courier New"/>
        <family val="3"/>
      </rPr>
      <t>edge2</t>
    </r>
    <r>
      <rPr>
        <sz val="11"/>
        <color rgb="FF000000"/>
        <rFont val="Courier New"/>
        <family val="3"/>
      </rPr>
      <t>)) or</t>
    </r>
  </si>
  <si>
    <r>
      <t xml:space="preserve">           (weight(</t>
    </r>
    <r>
      <rPr>
        <i/>
        <sz val="11"/>
        <color rgb="FF000000"/>
        <rFont val="Courier New"/>
        <family val="3"/>
      </rPr>
      <t>edge1</t>
    </r>
    <r>
      <rPr>
        <sz val="11"/>
        <color rgb="FF000000"/>
        <rFont val="Courier New"/>
        <family val="3"/>
      </rPr>
      <t>) = weight(</t>
    </r>
    <r>
      <rPr>
        <i/>
        <sz val="11"/>
        <color rgb="FF000000"/>
        <rFont val="Courier New"/>
        <family val="3"/>
      </rPr>
      <t>edge2</t>
    </r>
    <r>
      <rPr>
        <sz val="11"/>
        <color rgb="FF000000"/>
        <rFont val="Courier New"/>
        <family val="3"/>
      </rPr>
      <t>) and tie-breaking-rule(</t>
    </r>
    <r>
      <rPr>
        <i/>
        <sz val="11"/>
        <color rgb="FF000000"/>
        <rFont val="Courier New"/>
        <family val="3"/>
      </rPr>
      <t>edge1</t>
    </r>
    <r>
      <rPr>
        <sz val="11"/>
        <color rgb="FF000000"/>
        <rFont val="Courier New"/>
        <family val="3"/>
      </rPr>
      <t xml:space="preserve">, </t>
    </r>
    <r>
      <rPr>
        <i/>
        <sz val="11"/>
        <color rgb="FF000000"/>
        <rFont val="Courier New"/>
        <family val="3"/>
      </rPr>
      <t>edge2</t>
    </r>
    <r>
      <rPr>
        <sz val="11"/>
        <color rgb="FF000000"/>
        <rFont val="Courier New"/>
        <family val="3"/>
      </rPr>
      <t>))</t>
    </r>
  </si>
  <si>
    <r>
      <t>function</t>
    </r>
    <r>
      <rPr>
        <sz val="11"/>
        <color rgb="FF000000"/>
        <rFont val="Courier New"/>
        <family val="3"/>
      </rPr>
      <t xml:space="preserve"> tie-breaking-rule(</t>
    </r>
    <r>
      <rPr>
        <i/>
        <sz val="11"/>
        <color rgb="FF000000"/>
        <rFont val="Courier New"/>
        <family val="3"/>
      </rPr>
      <t>edge1</t>
    </r>
    <r>
      <rPr>
        <sz val="11"/>
        <color rgb="FF000000"/>
        <rFont val="Courier New"/>
        <family val="3"/>
      </rPr>
      <t xml:space="preserve">, </t>
    </r>
    <r>
      <rPr>
        <i/>
        <sz val="11"/>
        <color rgb="FF000000"/>
        <rFont val="Courier New"/>
        <family val="3"/>
      </rPr>
      <t>edge2</t>
    </r>
    <r>
      <rPr>
        <sz val="11"/>
        <color rgb="FF000000"/>
        <rFont val="Courier New"/>
        <family val="3"/>
      </rPr>
      <t xml:space="preserve">) </t>
    </r>
    <r>
      <rPr>
        <b/>
        <sz val="11"/>
        <color rgb="FF000000"/>
        <rFont val="Courier New"/>
        <family val="3"/>
      </rPr>
      <t>is</t>
    </r>
  </si>
  <si>
    <r>
      <t xml:space="preserve">    The tie-breaking rule; returns </t>
    </r>
    <r>
      <rPr>
        <b/>
        <sz val="11"/>
        <color rgb="FF000000"/>
        <rFont val="Courier New"/>
        <family val="3"/>
      </rPr>
      <t>true</t>
    </r>
    <r>
      <rPr>
        <sz val="11"/>
        <color rgb="FF000000"/>
        <rFont val="Courier New"/>
        <family val="3"/>
      </rPr>
      <t xml:space="preserve"> if and only if </t>
    </r>
    <r>
      <rPr>
        <i/>
        <sz val="11"/>
        <color rgb="FF000000"/>
        <rFont val="Courier New"/>
        <family val="3"/>
      </rPr>
      <t>edge1</t>
    </r>
  </si>
  <si>
    <r>
      <t xml:space="preserve">    is preferred over </t>
    </r>
    <r>
      <rPr>
        <i/>
        <sz val="11"/>
        <color rgb="FF000000"/>
        <rFont val="Courier New"/>
        <family val="3"/>
      </rPr>
      <t>edge2</t>
    </r>
    <r>
      <rPr>
        <sz val="11"/>
        <color rgb="FF000000"/>
        <rFont val="Courier New"/>
        <family val="3"/>
      </rPr>
      <t xml:space="preserve"> in the case of a tie.</t>
    </r>
  </si>
  <si>
    <t xml:space="preserve">                           Find the connected components of F and assign to each vertex its component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</si>
</sst>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quot;$&quot;#,##0.00"/>
    <numFmt numFmtId="165" formatCode="&quot;$&quot;#,##0"/>
  </numFmts>
  <fonts count="16" x14ac:knownFonts="1">
    <font>
      <sz val="11"/>
      <color theme="1"/>
      <name val="Calibri"/>
      <family val="2"/>
    </font>
    <font>
      <sz val="11"/>
      <color theme="1"/>
      <name val="Calibri"/>
      <family val="2"/>
      <scheme val="minor"/>
    </font>
    <font>
      <sz val="11"/>
      <color theme="1"/>
      <name val="Calibri"/>
      <family val="2"/>
      <scheme val="minor"/>
    </font>
    <font>
      <b/>
      <sz val="11"/>
      <color theme="1"/>
      <name val="Calibri"/>
      <family val="2"/>
      <scheme val="minor"/>
    </font>
    <font>
      <sz val="10"/>
      <name val="Arial"/>
      <family val="2"/>
    </font>
    <font>
      <sz val="11"/>
      <name val="Calibri"/>
      <family val="2"/>
      <scheme val="minor"/>
    </font>
    <font>
      <b/>
      <sz val="11"/>
      <color theme="1"/>
      <name val="Calibri"/>
      <family val="2"/>
    </font>
    <font>
      <b/>
      <sz val="11"/>
      <name val="Calibri"/>
      <family val="2"/>
      <scheme val="minor"/>
    </font>
    <font>
      <b/>
      <sz val="11"/>
      <color indexed="18"/>
      <name val="Calibri"/>
      <family val="2"/>
    </font>
    <font>
      <sz val="11"/>
      <color rgb="FFFFFFFF"/>
      <name val="Calibri"/>
      <family val="2"/>
    </font>
    <font>
      <sz val="9"/>
      <color indexed="81"/>
      <name val="Tahoma"/>
      <family val="2"/>
    </font>
    <font>
      <sz val="11"/>
      <color rgb="FF000000"/>
      <name val="Courier New"/>
      <family val="3"/>
    </font>
    <font>
      <b/>
      <sz val="11"/>
      <color rgb="FF000000"/>
      <name val="Courier New"/>
      <family val="3"/>
    </font>
    <font>
      <i/>
      <sz val="11"/>
      <color rgb="FF000000"/>
      <name val="Courier New"/>
      <family val="3"/>
    </font>
    <font>
      <u/>
      <sz val="11"/>
      <color theme="10"/>
      <name val="Calibri"/>
      <family val="2"/>
    </font>
    <font>
      <sz val="11"/>
      <name val="Calibri"/>
      <family val="2"/>
    </font>
  </fonts>
  <fills count="3">
    <fill>
      <patternFill patternType="none"/>
    </fill>
    <fill>
      <patternFill patternType="gray125"/>
    </fill>
    <fill>
      <patternFill patternType="solid">
        <fgColor theme="9" tint="0.59999389629810485"/>
        <bgColor indexed="64"/>
      </patternFill>
    </fill>
  </fills>
  <borders count="10">
    <border>
      <left/>
      <right/>
      <top/>
      <bottom/>
      <diagonal/>
    </border>
    <border>
      <left/>
      <right/>
      <top style="medium">
        <color indexed="23"/>
      </top>
      <bottom/>
      <diagonal/>
    </border>
    <border>
      <left/>
      <right/>
      <top/>
      <bottom style="medium">
        <color indexed="23"/>
      </bottom>
      <diagonal/>
    </border>
    <border>
      <left/>
      <right/>
      <top style="medium">
        <color indexed="23"/>
      </top>
      <bottom style="medium">
        <color indexed="23"/>
      </bottom>
      <diagonal/>
    </border>
    <border>
      <left/>
      <right/>
      <top style="thin">
        <color indexed="23"/>
      </top>
      <bottom style="medium">
        <color indexed="23"/>
      </bottom>
      <diagonal/>
    </border>
    <border>
      <left/>
      <right/>
      <top style="thin">
        <color indexed="23"/>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rgb="FFEAECF0"/>
      </left>
      <right style="medium">
        <color rgb="FFEAECF0"/>
      </right>
      <top style="medium">
        <color rgb="FFEAECF0"/>
      </top>
      <bottom style="medium">
        <color rgb="FFEAECF0"/>
      </bottom>
      <diagonal/>
    </border>
  </borders>
  <cellStyleXfs count="3">
    <xf numFmtId="0" fontId="0" fillId="0" borderId="0"/>
    <xf numFmtId="0" fontId="4" fillId="0" borderId="0"/>
    <xf numFmtId="0" fontId="14" fillId="0" borderId="0" applyNumberFormat="0" applyFill="0" applyBorder="0" applyAlignment="0" applyProtection="0"/>
  </cellStyleXfs>
  <cellXfs count="45">
    <xf numFmtId="0" fontId="0" fillId="0" borderId="0" xfId="0"/>
    <xf numFmtId="0" fontId="3" fillId="0" borderId="0" xfId="0" applyFont="1"/>
    <xf numFmtId="0" fontId="2" fillId="0" borderId="0" xfId="0" applyFont="1"/>
    <xf numFmtId="0" fontId="5" fillId="0" borderId="0" xfId="1" applyFont="1"/>
    <xf numFmtId="0" fontId="5" fillId="0" borderId="0" xfId="1" applyFont="1" applyAlignment="1">
      <alignment horizontal="left"/>
    </xf>
    <xf numFmtId="0" fontId="5" fillId="0" borderId="0" xfId="1" applyFont="1" applyAlignment="1">
      <alignment horizontal="centerContinuous"/>
    </xf>
    <xf numFmtId="0" fontId="5" fillId="0" borderId="0" xfId="1" applyFont="1" applyAlignment="1">
      <alignment horizontal="right"/>
    </xf>
    <xf numFmtId="164" fontId="5" fillId="0" borderId="0" xfId="1" applyNumberFormat="1" applyFont="1" applyAlignment="1">
      <alignment horizontal="right"/>
    </xf>
    <xf numFmtId="0" fontId="5" fillId="0" borderId="0" xfId="1" applyFont="1" applyFill="1" applyAlignment="1">
      <alignment horizontal="right"/>
    </xf>
    <xf numFmtId="0" fontId="5" fillId="0" borderId="0" xfId="1" applyFont="1" applyFill="1"/>
    <xf numFmtId="1" fontId="5" fillId="0" borderId="0" xfId="1" applyNumberFormat="1" applyFont="1" applyFill="1" applyAlignment="1">
      <alignment horizontal="right"/>
    </xf>
    <xf numFmtId="1" fontId="2" fillId="0" borderId="0" xfId="0" applyNumberFormat="1" applyFont="1"/>
    <xf numFmtId="0" fontId="0" fillId="0" borderId="0" xfId="0" applyAlignment="1">
      <alignment horizontal="right"/>
    </xf>
    <xf numFmtId="165" fontId="0" fillId="0" borderId="0" xfId="0" applyNumberFormat="1" applyAlignment="1">
      <alignment horizontal="right"/>
    </xf>
    <xf numFmtId="0" fontId="6" fillId="0" borderId="0" xfId="0" applyFont="1"/>
    <xf numFmtId="165" fontId="0" fillId="0" borderId="0" xfId="0" applyNumberFormat="1"/>
    <xf numFmtId="0" fontId="1" fillId="0" borderId="0" xfId="0" applyFont="1"/>
    <xf numFmtId="0" fontId="7" fillId="0" borderId="0" xfId="1" applyFont="1" applyFill="1"/>
    <xf numFmtId="164" fontId="2" fillId="0" borderId="0" xfId="0" applyNumberFormat="1" applyFont="1"/>
    <xf numFmtId="0" fontId="2" fillId="0" borderId="0" xfId="0" applyNumberFormat="1" applyFont="1"/>
    <xf numFmtId="0" fontId="5" fillId="0" borderId="0" xfId="1" applyNumberFormat="1" applyFont="1" applyAlignment="1">
      <alignment horizontal="right"/>
    </xf>
    <xf numFmtId="0" fontId="5" fillId="0" borderId="0" xfId="1" applyNumberFormat="1" applyFont="1" applyFill="1" applyAlignment="1">
      <alignment horizontal="right"/>
    </xf>
    <xf numFmtId="0" fontId="0" fillId="0" borderId="4" xfId="0" applyFill="1" applyBorder="1" applyAlignment="1"/>
    <xf numFmtId="0" fontId="8" fillId="0" borderId="3" xfId="0" applyFont="1" applyFill="1" applyBorder="1" applyAlignment="1">
      <alignment horizontal="center"/>
    </xf>
    <xf numFmtId="0" fontId="0" fillId="0" borderId="5" xfId="0" applyFill="1" applyBorder="1" applyAlignment="1"/>
    <xf numFmtId="164" fontId="0" fillId="0" borderId="4" xfId="0" applyNumberFormat="1" applyFill="1" applyBorder="1" applyAlignment="1"/>
    <xf numFmtId="0" fontId="0" fillId="0" borderId="5" xfId="0" applyNumberFormat="1" applyFill="1" applyBorder="1" applyAlignment="1"/>
    <xf numFmtId="0" fontId="0" fillId="0" borderId="4" xfId="0" applyNumberFormat="1" applyFill="1" applyBorder="1" applyAlignment="1"/>
    <xf numFmtId="0" fontId="0" fillId="0" borderId="0" xfId="0" applyNumberFormat="1"/>
    <xf numFmtId="0" fontId="8" fillId="0" borderId="1" xfId="0" applyFont="1" applyFill="1" applyBorder="1" applyAlignment="1">
      <alignment horizontal="center"/>
    </xf>
    <xf numFmtId="0" fontId="8" fillId="0" borderId="2" xfId="0" applyFont="1" applyFill="1" applyBorder="1" applyAlignment="1">
      <alignment horizontal="center"/>
    </xf>
    <xf numFmtId="0" fontId="0" fillId="0" borderId="0" xfId="0" applyNumberFormat="1" applyAlignment="1">
      <alignment horizontal="right"/>
    </xf>
    <xf numFmtId="0" fontId="0" fillId="0" borderId="0" xfId="0" quotePrefix="1"/>
    <xf numFmtId="49" fontId="0" fillId="0" borderId="0" xfId="0" applyNumberFormat="1"/>
    <xf numFmtId="0" fontId="0" fillId="0" borderId="0" xfId="0" applyAlignment="1">
      <alignment horizontal="right" textRotation="90"/>
    </xf>
    <xf numFmtId="0" fontId="0" fillId="2" borderId="0" xfId="0" applyFill="1" applyAlignment="1">
      <alignment horizontal="right" textRotation="90"/>
    </xf>
    <xf numFmtId="0" fontId="9" fillId="0" borderId="0" xfId="0" applyFont="1"/>
    <xf numFmtId="0" fontId="0" fillId="0" borderId="6" xfId="0" applyNumberFormat="1" applyBorder="1"/>
    <xf numFmtId="0" fontId="0" fillId="0" borderId="7" xfId="0" applyNumberFormat="1" applyBorder="1"/>
    <xf numFmtId="0" fontId="0" fillId="0" borderId="8" xfId="0" applyNumberFormat="1" applyBorder="1"/>
    <xf numFmtId="165" fontId="0" fillId="0" borderId="4" xfId="0" applyNumberFormat="1" applyFill="1" applyBorder="1" applyAlignment="1"/>
    <xf numFmtId="0" fontId="12" fillId="0" borderId="9" xfId="0" applyFont="1" applyBorder="1" applyAlignment="1">
      <alignment horizontal="left" vertical="center" indent="1"/>
    </xf>
    <xf numFmtId="0" fontId="11" fillId="0" borderId="9" xfId="0" applyFont="1" applyBorder="1" applyAlignment="1">
      <alignment horizontal="left" vertical="center" indent="1"/>
    </xf>
    <xf numFmtId="0" fontId="0" fillId="0" borderId="9" xfId="0" applyBorder="1" applyAlignment="1">
      <alignment horizontal="left" vertical="center" indent="1"/>
    </xf>
    <xf numFmtId="0" fontId="15" fillId="0" borderId="9" xfId="2" applyFont="1" applyBorder="1" applyAlignment="1">
      <alignment horizontal="left" vertical="center" indent="1"/>
    </xf>
  </cellXfs>
  <cellStyles count="3">
    <cellStyle name="Hyperlink" xfId="2" builtinId="8"/>
    <cellStyle name="Normal" xfId="0" builtinId="0"/>
    <cellStyle name="Normal 2"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STS_2!$K$1</c:f>
          <c:strCache>
            <c:ptCount val="1"/>
            <c:pt idx="0">
              <c:v>Sensitivity of $B$35 to Max number of jobs</c:v>
            </c:pt>
          </c:strCache>
        </c:strRef>
      </c:tx>
      <c:overlay val="0"/>
      <c:txPr>
        <a:bodyPr/>
        <a:lstStyle/>
        <a:p>
          <a:pPr>
            <a:defRPr sz="1200"/>
          </a:pPr>
          <a:endParaRPr lang="en-US"/>
        </a:p>
      </c:txPr>
    </c:title>
    <c:autoTitleDeleted val="0"/>
    <c:plotArea>
      <c:layout/>
      <c:lineChart>
        <c:grouping val="standard"/>
        <c:varyColors val="0"/>
        <c:ser>
          <c:idx val="0"/>
          <c:order val="0"/>
          <c:cat>
            <c:numRef>
              <c:f>STS_2!$A$5:$A$8</c:f>
              <c:numCache>
                <c:formatCode>General</c:formatCode>
                <c:ptCount val="4"/>
                <c:pt idx="0">
                  <c:v>2</c:v>
                </c:pt>
                <c:pt idx="1">
                  <c:v>3</c:v>
                </c:pt>
                <c:pt idx="2">
                  <c:v>4</c:v>
                </c:pt>
                <c:pt idx="3">
                  <c:v>5</c:v>
                </c:pt>
              </c:numCache>
            </c:numRef>
          </c:cat>
          <c:val>
            <c:numRef>
              <c:f>STS_2!$K$5:$K$8</c:f>
              <c:numCache>
                <c:formatCode>General</c:formatCode>
                <c:ptCount val="4"/>
                <c:pt idx="0">
                  <c:v>461</c:v>
                </c:pt>
                <c:pt idx="1">
                  <c:v>507</c:v>
                </c:pt>
                <c:pt idx="2">
                  <c:v>483</c:v>
                </c:pt>
                <c:pt idx="3">
                  <c:v>469</c:v>
                </c:pt>
              </c:numCache>
            </c:numRef>
          </c:val>
          <c:smooth val="0"/>
          <c:extLst>
            <c:ext xmlns:c16="http://schemas.microsoft.com/office/drawing/2014/chart" uri="{C3380CC4-5D6E-409C-BE32-E72D297353CC}">
              <c16:uniqueId val="{00000001-18EA-404E-88A1-98521DD34C17}"/>
            </c:ext>
          </c:extLst>
        </c:ser>
        <c:dLbls>
          <c:showLegendKey val="0"/>
          <c:showVal val="0"/>
          <c:showCatName val="0"/>
          <c:showSerName val="0"/>
          <c:showPercent val="0"/>
          <c:showBubbleSize val="0"/>
        </c:dLbls>
        <c:marker val="1"/>
        <c:smooth val="0"/>
        <c:axId val="195938575"/>
        <c:axId val="195934831"/>
      </c:lineChart>
      <c:catAx>
        <c:axId val="195938575"/>
        <c:scaling>
          <c:orientation val="minMax"/>
        </c:scaling>
        <c:delete val="0"/>
        <c:axPos val="b"/>
        <c:title>
          <c:tx>
            <c:rich>
              <a:bodyPr/>
              <a:lstStyle/>
              <a:p>
                <a:pPr>
                  <a:defRPr/>
                </a:pPr>
                <a:r>
                  <a:rPr lang="en-US"/>
                  <a:t>Max number of jobs ($H$17)</a:t>
                </a:r>
              </a:p>
            </c:rich>
          </c:tx>
          <c:overlay val="0"/>
        </c:title>
        <c:numFmt formatCode="General" sourceLinked="1"/>
        <c:majorTickMark val="out"/>
        <c:minorTickMark val="none"/>
        <c:tickLblPos val="nextTo"/>
        <c:crossAx val="195934831"/>
        <c:crosses val="autoZero"/>
        <c:auto val="1"/>
        <c:lblAlgn val="ctr"/>
        <c:lblOffset val="100"/>
        <c:noMultiLvlLbl val="0"/>
      </c:catAx>
      <c:valAx>
        <c:axId val="195934831"/>
        <c:scaling>
          <c:orientation val="minMax"/>
        </c:scaling>
        <c:delete val="0"/>
        <c:axPos val="l"/>
        <c:majorGridlines/>
        <c:numFmt formatCode="General" sourceLinked="1"/>
        <c:majorTickMark val="out"/>
        <c:minorTickMark val="none"/>
        <c:tickLblPos val="nextTo"/>
        <c:crossAx val="195938575"/>
        <c:crosses val="autoZero"/>
        <c:crossBetween val="between"/>
      </c:valAx>
    </c:plotArea>
    <c:plotVisOnly val="1"/>
    <c:dispBlanksAs val="gap"/>
    <c:showDLblsOverMax val="0"/>
  </c:chart>
  <c:spPr>
    <a:ln w="15875" cap="flat" cmpd="sng" algn="ctr">
      <a:solidFill>
        <a:schemeClr val="accent1">
          <a:lumMod val="100000"/>
        </a:schemeClr>
      </a:solidFill>
      <a:prstDash val="solid"/>
      <a:round/>
      <a:headEnd type="none" w="med" len="med"/>
      <a:tailEnd type="none" w="med" len="med"/>
    </a:ln>
  </c:sp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oneCell">
    <xdr:from>
      <xdr:col>0</xdr:col>
      <xdr:colOff>111125</xdr:colOff>
      <xdr:row>26</xdr:row>
      <xdr:rowOff>28575</xdr:rowOff>
    </xdr:from>
    <xdr:to>
      <xdr:col>7</xdr:col>
      <xdr:colOff>95250</xdr:colOff>
      <xdr:row>44</xdr:row>
      <xdr:rowOff>156090</xdr:rowOff>
    </xdr:to>
    <xdr:pic>
      <xdr:nvPicPr>
        <xdr:cNvPr id="2" name="Picture 1"/>
        <xdr:cNvPicPr>
          <a:picLocks noChangeAspect="1"/>
        </xdr:cNvPicPr>
      </xdr:nvPicPr>
      <xdr:blipFill>
        <a:blip xmlns:r="http://schemas.openxmlformats.org/officeDocument/2006/relationships" r:embed="rId1"/>
        <a:stretch>
          <a:fillRect/>
        </a:stretch>
      </xdr:blipFill>
      <xdr:spPr>
        <a:xfrm>
          <a:off x="111125" y="4981575"/>
          <a:ext cx="4460875" cy="355651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absolute">
    <xdr:from>
      <xdr:col>10</xdr:col>
      <xdr:colOff>0</xdr:colOff>
      <xdr:row>9</xdr:row>
      <xdr:rowOff>0</xdr:rowOff>
    </xdr:from>
    <xdr:to>
      <xdr:col>18</xdr:col>
      <xdr:colOff>0</xdr:colOff>
      <xdr:row>24</xdr:row>
      <xdr:rowOff>0</xdr:rowOff>
    </xdr:to>
    <xdr:graphicFrame macro="">
      <xdr:nvGraphicFramePr>
        <xdr:cNvPr id="2" name="STS_2_Chart"/>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12</xdr:col>
      <xdr:colOff>0</xdr:colOff>
      <xdr:row>3</xdr:row>
      <xdr:rowOff>0</xdr:rowOff>
    </xdr:from>
    <xdr:to>
      <xdr:col>16</xdr:col>
      <xdr:colOff>0</xdr:colOff>
      <xdr:row>5</xdr:row>
      <xdr:rowOff>161925</xdr:rowOff>
    </xdr:to>
    <xdr:sp macro="" textlink="">
      <xdr:nvSpPr>
        <xdr:cNvPr id="3" name="TextBox 2"/>
        <xdr:cNvSpPr txBox="1"/>
      </xdr:nvSpPr>
      <xdr:spPr>
        <a:xfrm>
          <a:off x="7315200" y="571500"/>
          <a:ext cx="2438400" cy="762000"/>
        </a:xfrm>
        <a:prstGeom prst="rect">
          <a:avLst/>
        </a:prstGeom>
        <a:solidFill>
          <a:schemeClr val="lt1"/>
        </a:solidFill>
        <a:ln w="15875" cap="flat" cmpd="sng" algn="ctr">
          <a:solidFill>
            <a:schemeClr val="accent1">
              <a:lumMod val="100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vert="horz" rtlCol="0" anchor="t"/>
        <a:lstStyle/>
        <a:p>
          <a:r>
            <a:rPr lang="en-US" sz="1100"/>
            <a:t>When you select an output from the dropdown list in cell $K$4, the chart will adapt to that output.</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172811</xdr:colOff>
      <xdr:row>17</xdr:row>
      <xdr:rowOff>144446</xdr:rowOff>
    </xdr:from>
    <xdr:to>
      <xdr:col>3</xdr:col>
      <xdr:colOff>582177</xdr:colOff>
      <xdr:row>27</xdr:row>
      <xdr:rowOff>3873</xdr:rowOff>
    </xdr:to>
    <xdr:pic>
      <xdr:nvPicPr>
        <xdr:cNvPr id="3" name="Picture 2"/>
        <xdr:cNvPicPr>
          <a:picLocks noChangeAspect="1"/>
        </xdr:cNvPicPr>
      </xdr:nvPicPr>
      <xdr:blipFill>
        <a:blip xmlns:r="http://schemas.openxmlformats.org/officeDocument/2006/relationships" r:embed="rId1"/>
        <a:stretch>
          <a:fillRect/>
        </a:stretch>
      </xdr:blipFill>
      <xdr:spPr>
        <a:xfrm rot="16200000">
          <a:off x="328718" y="3227039"/>
          <a:ext cx="1926352" cy="223816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en.wikipedia.org/wiki/Component_(graph_theory)"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70"/>
  <sheetViews>
    <sheetView showGridLines="0" topLeftCell="A49" workbookViewId="0">
      <selection activeCell="G12" sqref="G12"/>
    </sheetView>
  </sheetViews>
  <sheetFormatPr defaultRowHeight="15" x14ac:dyDescent="0.25"/>
  <cols>
    <col min="1" max="1" width="2.28515625" customWidth="1"/>
    <col min="2" max="2" width="6.28515625" customWidth="1"/>
    <col min="3" max="3" width="18.85546875" bestFit="1" customWidth="1"/>
    <col min="4" max="5" width="13.7109375" bestFit="1" customWidth="1"/>
    <col min="6" max="6" width="11.42578125" customWidth="1"/>
    <col min="7" max="7" width="5.42578125" customWidth="1"/>
  </cols>
  <sheetData>
    <row r="1" spans="1:5" x14ac:dyDescent="0.25">
      <c r="A1" s="14" t="s">
        <v>49</v>
      </c>
    </row>
    <row r="2" spans="1:5" x14ac:dyDescent="0.25">
      <c r="A2" s="14" t="s">
        <v>50</v>
      </c>
    </row>
    <row r="3" spans="1:5" x14ac:dyDescent="0.25">
      <c r="A3" s="14" t="s">
        <v>51</v>
      </c>
    </row>
    <row r="4" spans="1:5" x14ac:dyDescent="0.25">
      <c r="A4" s="14" t="s">
        <v>52</v>
      </c>
    </row>
    <row r="5" spans="1:5" x14ac:dyDescent="0.25">
      <c r="A5" s="14" t="s">
        <v>53</v>
      </c>
    </row>
    <row r="6" spans="1:5" x14ac:dyDescent="0.25">
      <c r="A6" s="14"/>
      <c r="B6" t="s">
        <v>54</v>
      </c>
    </row>
    <row r="7" spans="1:5" x14ac:dyDescent="0.25">
      <c r="A7" s="14"/>
      <c r="B7" t="s">
        <v>55</v>
      </c>
    </row>
    <row r="8" spans="1:5" x14ac:dyDescent="0.25">
      <c r="A8" s="14"/>
      <c r="B8" t="s">
        <v>56</v>
      </c>
    </row>
    <row r="9" spans="1:5" x14ac:dyDescent="0.25">
      <c r="A9" s="14" t="s">
        <v>57</v>
      </c>
    </row>
    <row r="10" spans="1:5" x14ac:dyDescent="0.25">
      <c r="B10" t="s">
        <v>58</v>
      </c>
    </row>
    <row r="11" spans="1:5" x14ac:dyDescent="0.25">
      <c r="B11" t="s">
        <v>59</v>
      </c>
    </row>
    <row r="14" spans="1:5" ht="15.75" thickBot="1" x14ac:dyDescent="0.3">
      <c r="A14" t="s">
        <v>60</v>
      </c>
    </row>
    <row r="15" spans="1:5" ht="15.75" thickBot="1" x14ac:dyDescent="0.3">
      <c r="B15" s="23" t="s">
        <v>61</v>
      </c>
      <c r="C15" s="23" t="s">
        <v>62</v>
      </c>
      <c r="D15" s="23" t="s">
        <v>63</v>
      </c>
      <c r="E15" s="23" t="s">
        <v>64</v>
      </c>
    </row>
    <row r="16" spans="1:5" ht="15.75" thickBot="1" x14ac:dyDescent="0.3">
      <c r="B16" s="22" t="s">
        <v>72</v>
      </c>
      <c r="C16" s="22" t="s">
        <v>48</v>
      </c>
      <c r="D16" s="25">
        <v>0</v>
      </c>
      <c r="E16" s="25">
        <v>2805450</v>
      </c>
    </row>
    <row r="19" spans="1:6" ht="15.75" thickBot="1" x14ac:dyDescent="0.3">
      <c r="A19" t="s">
        <v>65</v>
      </c>
    </row>
    <row r="20" spans="1:6" ht="15.75" thickBot="1" x14ac:dyDescent="0.3">
      <c r="B20" s="23" t="s">
        <v>61</v>
      </c>
      <c r="C20" s="23" t="s">
        <v>62</v>
      </c>
      <c r="D20" s="23" t="s">
        <v>63</v>
      </c>
      <c r="E20" s="23" t="s">
        <v>64</v>
      </c>
      <c r="F20" s="23" t="s">
        <v>66</v>
      </c>
    </row>
    <row r="21" spans="1:6" x14ac:dyDescent="0.25">
      <c r="B21" s="24" t="s">
        <v>73</v>
      </c>
      <c r="C21" s="24" t="s">
        <v>74</v>
      </c>
      <c r="D21" s="26">
        <v>0</v>
      </c>
      <c r="E21" s="26">
        <v>0</v>
      </c>
      <c r="F21" s="24" t="s">
        <v>75</v>
      </c>
    </row>
    <row r="22" spans="1:6" x14ac:dyDescent="0.25">
      <c r="B22" s="24" t="s">
        <v>76</v>
      </c>
      <c r="C22" s="24" t="s">
        <v>77</v>
      </c>
      <c r="D22" s="26">
        <v>0</v>
      </c>
      <c r="E22" s="26">
        <v>0</v>
      </c>
      <c r="F22" s="24" t="s">
        <v>75</v>
      </c>
    </row>
    <row r="23" spans="1:6" x14ac:dyDescent="0.25">
      <c r="B23" s="24" t="s">
        <v>78</v>
      </c>
      <c r="C23" s="24" t="s">
        <v>79</v>
      </c>
      <c r="D23" s="26">
        <v>0</v>
      </c>
      <c r="E23" s="26">
        <v>0</v>
      </c>
      <c r="F23" s="24" t="s">
        <v>75</v>
      </c>
    </row>
    <row r="24" spans="1:6" x14ac:dyDescent="0.25">
      <c r="B24" s="24" t="s">
        <v>80</v>
      </c>
      <c r="C24" s="24" t="s">
        <v>81</v>
      </c>
      <c r="D24" s="26">
        <v>0</v>
      </c>
      <c r="E24" s="26">
        <v>0</v>
      </c>
      <c r="F24" s="24" t="s">
        <v>75</v>
      </c>
    </row>
    <row r="25" spans="1:6" x14ac:dyDescent="0.25">
      <c r="B25" s="24" t="s">
        <v>82</v>
      </c>
      <c r="C25" s="24" t="s">
        <v>83</v>
      </c>
      <c r="D25" s="26">
        <v>0</v>
      </c>
      <c r="E25" s="26">
        <v>0</v>
      </c>
      <c r="F25" s="24" t="s">
        <v>75</v>
      </c>
    </row>
    <row r="26" spans="1:6" x14ac:dyDescent="0.25">
      <c r="B26" s="24" t="s">
        <v>84</v>
      </c>
      <c r="C26" s="24" t="s">
        <v>85</v>
      </c>
      <c r="D26" s="26">
        <v>0</v>
      </c>
      <c r="E26" s="26">
        <v>12000</v>
      </c>
      <c r="F26" s="24" t="s">
        <v>75</v>
      </c>
    </row>
    <row r="27" spans="1:6" x14ac:dyDescent="0.25">
      <c r="B27" s="24" t="s">
        <v>86</v>
      </c>
      <c r="C27" s="24" t="s">
        <v>87</v>
      </c>
      <c r="D27" s="26">
        <v>0</v>
      </c>
      <c r="E27" s="26">
        <v>6000</v>
      </c>
      <c r="F27" s="24" t="s">
        <v>75</v>
      </c>
    </row>
    <row r="28" spans="1:6" x14ac:dyDescent="0.25">
      <c r="B28" s="24" t="s">
        <v>88</v>
      </c>
      <c r="C28" s="24" t="s">
        <v>89</v>
      </c>
      <c r="D28" s="26">
        <v>0</v>
      </c>
      <c r="E28" s="26">
        <v>0</v>
      </c>
      <c r="F28" s="24" t="s">
        <v>75</v>
      </c>
    </row>
    <row r="29" spans="1:6" x14ac:dyDescent="0.25">
      <c r="B29" s="24" t="s">
        <v>90</v>
      </c>
      <c r="C29" s="24" t="s">
        <v>91</v>
      </c>
      <c r="D29" s="26">
        <v>0</v>
      </c>
      <c r="E29" s="26">
        <v>0</v>
      </c>
      <c r="F29" s="24" t="s">
        <v>75</v>
      </c>
    </row>
    <row r="30" spans="1:6" x14ac:dyDescent="0.25">
      <c r="B30" s="24" t="s">
        <v>92</v>
      </c>
      <c r="C30" s="24" t="s">
        <v>93</v>
      </c>
      <c r="D30" s="26">
        <v>0</v>
      </c>
      <c r="E30" s="26">
        <v>600</v>
      </c>
      <c r="F30" s="24" t="s">
        <v>75</v>
      </c>
    </row>
    <row r="31" spans="1:6" x14ac:dyDescent="0.25">
      <c r="B31" s="24" t="s">
        <v>94</v>
      </c>
      <c r="C31" s="24" t="s">
        <v>95</v>
      </c>
      <c r="D31" s="26">
        <v>0</v>
      </c>
      <c r="E31" s="26">
        <v>0</v>
      </c>
      <c r="F31" s="24" t="s">
        <v>75</v>
      </c>
    </row>
    <row r="32" spans="1:6" x14ac:dyDescent="0.25">
      <c r="B32" s="24" t="s">
        <v>96</v>
      </c>
      <c r="C32" s="24" t="s">
        <v>97</v>
      </c>
      <c r="D32" s="26">
        <v>0</v>
      </c>
      <c r="E32" s="26">
        <v>14400</v>
      </c>
      <c r="F32" s="24" t="s">
        <v>75</v>
      </c>
    </row>
    <row r="33" spans="2:6" x14ac:dyDescent="0.25">
      <c r="B33" s="24" t="s">
        <v>98</v>
      </c>
      <c r="C33" s="24" t="s">
        <v>99</v>
      </c>
      <c r="D33" s="26">
        <v>0</v>
      </c>
      <c r="E33" s="26">
        <v>0</v>
      </c>
      <c r="F33" s="24" t="s">
        <v>75</v>
      </c>
    </row>
    <row r="34" spans="2:6" x14ac:dyDescent="0.25">
      <c r="B34" s="24" t="s">
        <v>100</v>
      </c>
      <c r="C34" s="24" t="s">
        <v>101</v>
      </c>
      <c r="D34" s="26">
        <v>0</v>
      </c>
      <c r="E34" s="26">
        <v>0</v>
      </c>
      <c r="F34" s="24" t="s">
        <v>75</v>
      </c>
    </row>
    <row r="35" spans="2:6" x14ac:dyDescent="0.25">
      <c r="B35" s="24" t="s">
        <v>102</v>
      </c>
      <c r="C35" s="24" t="s">
        <v>103</v>
      </c>
      <c r="D35" s="26">
        <v>0</v>
      </c>
      <c r="E35" s="26">
        <v>0</v>
      </c>
      <c r="F35" s="24" t="s">
        <v>75</v>
      </c>
    </row>
    <row r="36" spans="2:6" x14ac:dyDescent="0.25">
      <c r="B36" s="24" t="s">
        <v>104</v>
      </c>
      <c r="C36" s="24" t="s">
        <v>105</v>
      </c>
      <c r="D36" s="26">
        <v>0</v>
      </c>
      <c r="E36" s="26">
        <v>0</v>
      </c>
      <c r="F36" s="24" t="s">
        <v>75</v>
      </c>
    </row>
    <row r="37" spans="2:6" x14ac:dyDescent="0.25">
      <c r="B37" s="24" t="s">
        <v>106</v>
      </c>
      <c r="C37" s="24" t="s">
        <v>107</v>
      </c>
      <c r="D37" s="26">
        <v>0</v>
      </c>
      <c r="E37" s="26">
        <v>8600</v>
      </c>
      <c r="F37" s="24" t="s">
        <v>75</v>
      </c>
    </row>
    <row r="38" spans="2:6" x14ac:dyDescent="0.25">
      <c r="B38" s="24" t="s">
        <v>108</v>
      </c>
      <c r="C38" s="24" t="s">
        <v>109</v>
      </c>
      <c r="D38" s="26">
        <v>0</v>
      </c>
      <c r="E38" s="26">
        <v>10080</v>
      </c>
      <c r="F38" s="24" t="s">
        <v>75</v>
      </c>
    </row>
    <row r="39" spans="2:6" x14ac:dyDescent="0.25">
      <c r="B39" s="24" t="s">
        <v>110</v>
      </c>
      <c r="C39" s="24" t="s">
        <v>111</v>
      </c>
      <c r="D39" s="26">
        <v>0</v>
      </c>
      <c r="E39" s="26">
        <v>0</v>
      </c>
      <c r="F39" s="24" t="s">
        <v>75</v>
      </c>
    </row>
    <row r="40" spans="2:6" x14ac:dyDescent="0.25">
      <c r="B40" s="24" t="s">
        <v>112</v>
      </c>
      <c r="C40" s="24" t="s">
        <v>113</v>
      </c>
      <c r="D40" s="26">
        <v>0</v>
      </c>
      <c r="E40" s="26">
        <v>0</v>
      </c>
      <c r="F40" s="24" t="s">
        <v>75</v>
      </c>
    </row>
    <row r="41" spans="2:6" x14ac:dyDescent="0.25">
      <c r="B41" s="24" t="s">
        <v>114</v>
      </c>
      <c r="C41" s="24" t="s">
        <v>115</v>
      </c>
      <c r="D41" s="26">
        <v>0</v>
      </c>
      <c r="E41" s="26">
        <v>1200</v>
      </c>
      <c r="F41" s="24" t="s">
        <v>75</v>
      </c>
    </row>
    <row r="42" spans="2:6" x14ac:dyDescent="0.25">
      <c r="B42" s="24" t="s">
        <v>116</v>
      </c>
      <c r="C42" s="24" t="s">
        <v>117</v>
      </c>
      <c r="D42" s="26">
        <v>0</v>
      </c>
      <c r="E42" s="26">
        <v>6800</v>
      </c>
      <c r="F42" s="24" t="s">
        <v>75</v>
      </c>
    </row>
    <row r="43" spans="2:6" x14ac:dyDescent="0.25">
      <c r="B43" s="24" t="s">
        <v>118</v>
      </c>
      <c r="C43" s="24" t="s">
        <v>119</v>
      </c>
      <c r="D43" s="26">
        <v>0</v>
      </c>
      <c r="E43" s="26">
        <v>11600</v>
      </c>
      <c r="F43" s="24" t="s">
        <v>75</v>
      </c>
    </row>
    <row r="44" spans="2:6" x14ac:dyDescent="0.25">
      <c r="B44" s="24" t="s">
        <v>120</v>
      </c>
      <c r="C44" s="24" t="s">
        <v>121</v>
      </c>
      <c r="D44" s="26">
        <v>0</v>
      </c>
      <c r="E44" s="26">
        <v>1600</v>
      </c>
      <c r="F44" s="24" t="s">
        <v>75</v>
      </c>
    </row>
    <row r="45" spans="2:6" x14ac:dyDescent="0.25">
      <c r="B45" s="24" t="s">
        <v>122</v>
      </c>
      <c r="C45" s="24" t="s">
        <v>123</v>
      </c>
      <c r="D45" s="26">
        <v>0</v>
      </c>
      <c r="E45" s="26">
        <v>0</v>
      </c>
      <c r="F45" s="24" t="s">
        <v>75</v>
      </c>
    </row>
    <row r="46" spans="2:6" x14ac:dyDescent="0.25">
      <c r="B46" s="24" t="s">
        <v>124</v>
      </c>
      <c r="C46" s="24" t="s">
        <v>125</v>
      </c>
      <c r="D46" s="26">
        <v>0</v>
      </c>
      <c r="E46" s="26">
        <v>0</v>
      </c>
      <c r="F46" s="24" t="s">
        <v>75</v>
      </c>
    </row>
    <row r="47" spans="2:6" x14ac:dyDescent="0.25">
      <c r="B47" s="24" t="s">
        <v>126</v>
      </c>
      <c r="C47" s="24" t="s">
        <v>127</v>
      </c>
      <c r="D47" s="26">
        <v>0</v>
      </c>
      <c r="E47" s="26">
        <v>0</v>
      </c>
      <c r="F47" s="24" t="s">
        <v>75</v>
      </c>
    </row>
    <row r="48" spans="2:6" ht="15.75" thickBot="1" x14ac:dyDescent="0.3">
      <c r="B48" s="22" t="s">
        <v>128</v>
      </c>
      <c r="C48" s="22" t="s">
        <v>129</v>
      </c>
      <c r="D48" s="27">
        <v>0</v>
      </c>
      <c r="E48" s="27">
        <v>0</v>
      </c>
      <c r="F48" s="22" t="s">
        <v>75</v>
      </c>
    </row>
    <row r="51" spans="1:7" ht="15.75" thickBot="1" x14ac:dyDescent="0.3">
      <c r="A51" t="s">
        <v>67</v>
      </c>
    </row>
    <row r="52" spans="1:7" ht="15.75" thickBot="1" x14ac:dyDescent="0.3">
      <c r="B52" s="23" t="s">
        <v>61</v>
      </c>
      <c r="C52" s="23" t="s">
        <v>62</v>
      </c>
      <c r="D52" s="23" t="s">
        <v>68</v>
      </c>
      <c r="E52" s="23" t="s">
        <v>69</v>
      </c>
      <c r="F52" s="23" t="s">
        <v>70</v>
      </c>
      <c r="G52" s="23" t="s">
        <v>71</v>
      </c>
    </row>
    <row r="53" spans="1:7" x14ac:dyDescent="0.25">
      <c r="B53" s="24" t="s">
        <v>130</v>
      </c>
      <c r="C53" s="24" t="s">
        <v>2</v>
      </c>
      <c r="D53" s="26">
        <v>6800</v>
      </c>
      <c r="E53" s="24" t="s">
        <v>131</v>
      </c>
      <c r="F53" s="24" t="s">
        <v>132</v>
      </c>
      <c r="G53" s="24">
        <v>1700</v>
      </c>
    </row>
    <row r="54" spans="1:7" x14ac:dyDescent="0.25">
      <c r="B54" s="24" t="s">
        <v>133</v>
      </c>
      <c r="C54" s="24" t="s">
        <v>3</v>
      </c>
      <c r="D54" s="26">
        <v>11600</v>
      </c>
      <c r="E54" s="24" t="s">
        <v>134</v>
      </c>
      <c r="F54" s="24" t="s">
        <v>132</v>
      </c>
      <c r="G54" s="24">
        <v>2900</v>
      </c>
    </row>
    <row r="55" spans="1:7" x14ac:dyDescent="0.25">
      <c r="B55" s="24" t="s">
        <v>135</v>
      </c>
      <c r="C55" s="24" t="s">
        <v>4</v>
      </c>
      <c r="D55" s="26">
        <v>10800</v>
      </c>
      <c r="E55" s="24" t="s">
        <v>136</v>
      </c>
      <c r="F55" s="24" t="s">
        <v>132</v>
      </c>
      <c r="G55" s="24">
        <v>2700</v>
      </c>
    </row>
    <row r="56" spans="1:7" x14ac:dyDescent="0.25">
      <c r="B56" s="24" t="s">
        <v>137</v>
      </c>
      <c r="C56" s="24" t="s">
        <v>5</v>
      </c>
      <c r="D56" s="26">
        <v>10080</v>
      </c>
      <c r="E56" s="24" t="s">
        <v>138</v>
      </c>
      <c r="F56" s="24" t="s">
        <v>132</v>
      </c>
      <c r="G56" s="24">
        <v>2520</v>
      </c>
    </row>
    <row r="57" spans="1:7" x14ac:dyDescent="0.25">
      <c r="B57" s="24" t="s">
        <v>139</v>
      </c>
      <c r="C57" s="24" t="s">
        <v>6</v>
      </c>
      <c r="D57" s="26">
        <v>14400</v>
      </c>
      <c r="E57" s="24" t="s">
        <v>140</v>
      </c>
      <c r="F57" s="24" t="s">
        <v>132</v>
      </c>
      <c r="G57" s="24">
        <v>3600</v>
      </c>
    </row>
    <row r="58" spans="1:7" x14ac:dyDescent="0.25">
      <c r="B58" s="24" t="s">
        <v>141</v>
      </c>
      <c r="C58" s="24" t="s">
        <v>7</v>
      </c>
      <c r="D58" s="26">
        <v>12000</v>
      </c>
      <c r="E58" s="24" t="s">
        <v>142</v>
      </c>
      <c r="F58" s="24" t="s">
        <v>132</v>
      </c>
      <c r="G58" s="24">
        <v>3000</v>
      </c>
    </row>
    <row r="59" spans="1:7" x14ac:dyDescent="0.25">
      <c r="B59" s="24" t="s">
        <v>143</v>
      </c>
      <c r="C59" s="24" t="s">
        <v>8</v>
      </c>
      <c r="D59" s="26">
        <v>7200</v>
      </c>
      <c r="E59" s="24" t="s">
        <v>144</v>
      </c>
      <c r="F59" s="24" t="s">
        <v>132</v>
      </c>
      <c r="G59" s="24">
        <v>1800</v>
      </c>
    </row>
    <row r="60" spans="1:7" x14ac:dyDescent="0.25">
      <c r="B60" s="24" t="s">
        <v>130</v>
      </c>
      <c r="C60" s="24" t="s">
        <v>2</v>
      </c>
      <c r="D60" s="26">
        <v>6800</v>
      </c>
      <c r="E60" s="24" t="s">
        <v>145</v>
      </c>
      <c r="F60" s="24" t="s">
        <v>146</v>
      </c>
      <c r="G60" s="26">
        <v>0</v>
      </c>
    </row>
    <row r="61" spans="1:7" x14ac:dyDescent="0.25">
      <c r="B61" s="24" t="s">
        <v>133</v>
      </c>
      <c r="C61" s="24" t="s">
        <v>3</v>
      </c>
      <c r="D61" s="26">
        <v>11600</v>
      </c>
      <c r="E61" s="24" t="s">
        <v>147</v>
      </c>
      <c r="F61" s="24" t="s">
        <v>146</v>
      </c>
      <c r="G61" s="26">
        <v>0</v>
      </c>
    </row>
    <row r="62" spans="1:7" x14ac:dyDescent="0.25">
      <c r="B62" s="24" t="s">
        <v>135</v>
      </c>
      <c r="C62" s="24" t="s">
        <v>4</v>
      </c>
      <c r="D62" s="26">
        <v>10800</v>
      </c>
      <c r="E62" s="24" t="s">
        <v>148</v>
      </c>
      <c r="F62" s="24" t="s">
        <v>146</v>
      </c>
      <c r="G62" s="26">
        <v>0</v>
      </c>
    </row>
    <row r="63" spans="1:7" x14ac:dyDescent="0.25">
      <c r="B63" s="24" t="s">
        <v>137</v>
      </c>
      <c r="C63" s="24" t="s">
        <v>5</v>
      </c>
      <c r="D63" s="26">
        <v>10080</v>
      </c>
      <c r="E63" s="24" t="s">
        <v>149</v>
      </c>
      <c r="F63" s="24" t="s">
        <v>146</v>
      </c>
      <c r="G63" s="26">
        <v>0</v>
      </c>
    </row>
    <row r="64" spans="1:7" x14ac:dyDescent="0.25">
      <c r="B64" s="24" t="s">
        <v>139</v>
      </c>
      <c r="C64" s="24" t="s">
        <v>6</v>
      </c>
      <c r="D64" s="26">
        <v>14400</v>
      </c>
      <c r="E64" s="24" t="s">
        <v>150</v>
      </c>
      <c r="F64" s="24" t="s">
        <v>146</v>
      </c>
      <c r="G64" s="26">
        <v>0</v>
      </c>
    </row>
    <row r="65" spans="2:7" x14ac:dyDescent="0.25">
      <c r="B65" s="24" t="s">
        <v>141</v>
      </c>
      <c r="C65" s="24" t="s">
        <v>7</v>
      </c>
      <c r="D65" s="26">
        <v>12000</v>
      </c>
      <c r="E65" s="24" t="s">
        <v>151</v>
      </c>
      <c r="F65" s="24" t="s">
        <v>146</v>
      </c>
      <c r="G65" s="26">
        <v>0</v>
      </c>
    </row>
    <row r="66" spans="2:7" x14ac:dyDescent="0.25">
      <c r="B66" s="24" t="s">
        <v>143</v>
      </c>
      <c r="C66" s="24" t="s">
        <v>8</v>
      </c>
      <c r="D66" s="26">
        <v>7200</v>
      </c>
      <c r="E66" s="24" t="s">
        <v>152</v>
      </c>
      <c r="F66" s="24" t="s">
        <v>146</v>
      </c>
      <c r="G66" s="26">
        <v>0</v>
      </c>
    </row>
    <row r="67" spans="2:7" x14ac:dyDescent="0.25">
      <c r="B67" s="24" t="s">
        <v>153</v>
      </c>
      <c r="C67" s="24" t="s">
        <v>154</v>
      </c>
      <c r="D67" s="26">
        <v>18000</v>
      </c>
      <c r="E67" s="24" t="s">
        <v>155</v>
      </c>
      <c r="F67" s="24" t="s">
        <v>146</v>
      </c>
      <c r="G67" s="24">
        <v>0</v>
      </c>
    </row>
    <row r="68" spans="2:7" x14ac:dyDescent="0.25">
      <c r="B68" s="24" t="s">
        <v>156</v>
      </c>
      <c r="C68" s="24" t="s">
        <v>157</v>
      </c>
      <c r="D68" s="26">
        <v>15000</v>
      </c>
      <c r="E68" s="24" t="s">
        <v>158</v>
      </c>
      <c r="F68" s="24" t="s">
        <v>146</v>
      </c>
      <c r="G68" s="24">
        <v>0</v>
      </c>
    </row>
    <row r="69" spans="2:7" x14ac:dyDescent="0.25">
      <c r="B69" s="24" t="s">
        <v>159</v>
      </c>
      <c r="C69" s="24" t="s">
        <v>160</v>
      </c>
      <c r="D69" s="26">
        <v>19880</v>
      </c>
      <c r="E69" s="24" t="s">
        <v>161</v>
      </c>
      <c r="F69" s="24" t="s">
        <v>132</v>
      </c>
      <c r="G69" s="24">
        <v>5120</v>
      </c>
    </row>
    <row r="70" spans="2:7" ht="15.75" thickBot="1" x14ac:dyDescent="0.3">
      <c r="B70" s="22" t="s">
        <v>162</v>
      </c>
      <c r="C70" s="22" t="s">
        <v>163</v>
      </c>
      <c r="D70" s="27">
        <v>20000</v>
      </c>
      <c r="E70" s="22" t="s">
        <v>164</v>
      </c>
      <c r="F70" s="22" t="s">
        <v>146</v>
      </c>
      <c r="G70" s="22">
        <v>0</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57"/>
  <sheetViews>
    <sheetView showGridLines="0" workbookViewId="0"/>
  </sheetViews>
  <sheetFormatPr defaultRowHeight="15" x14ac:dyDescent="0.25"/>
  <cols>
    <col min="1" max="1" width="2.28515625" customWidth="1"/>
    <col min="2" max="2" width="17.42578125" customWidth="1"/>
    <col min="3" max="3" width="66.7109375" bestFit="1" customWidth="1"/>
    <col min="4" max="4" width="13.7109375" bestFit="1" customWidth="1"/>
    <col min="5" max="5" width="12.85546875" bestFit="1" customWidth="1"/>
    <col min="6" max="6" width="7.7109375" customWidth="1"/>
    <col min="7" max="7" width="5.42578125" customWidth="1"/>
  </cols>
  <sheetData>
    <row r="1" spans="1:5" x14ac:dyDescent="0.25">
      <c r="A1" s="14" t="s">
        <v>49</v>
      </c>
    </row>
    <row r="2" spans="1:5" x14ac:dyDescent="0.25">
      <c r="A2" s="14" t="s">
        <v>275</v>
      </c>
    </row>
    <row r="3" spans="1:5" x14ac:dyDescent="0.25">
      <c r="A3" s="14" t="s">
        <v>327</v>
      </c>
    </row>
    <row r="4" spans="1:5" x14ac:dyDescent="0.25">
      <c r="A4" s="14" t="s">
        <v>52</v>
      </c>
    </row>
    <row r="5" spans="1:5" x14ac:dyDescent="0.25">
      <c r="A5" s="14" t="s">
        <v>53</v>
      </c>
    </row>
    <row r="6" spans="1:5" x14ac:dyDescent="0.25">
      <c r="A6" s="14"/>
      <c r="B6" t="s">
        <v>54</v>
      </c>
    </row>
    <row r="7" spans="1:5" x14ac:dyDescent="0.25">
      <c r="A7" s="14"/>
      <c r="B7" t="s">
        <v>182</v>
      </c>
    </row>
    <row r="8" spans="1:5" x14ac:dyDescent="0.25">
      <c r="A8" s="14"/>
      <c r="B8" t="s">
        <v>328</v>
      </c>
    </row>
    <row r="9" spans="1:5" x14ac:dyDescent="0.25">
      <c r="A9" s="14" t="s">
        <v>57</v>
      </c>
    </row>
    <row r="10" spans="1:5" x14ac:dyDescent="0.25">
      <c r="B10" t="s">
        <v>279</v>
      </c>
    </row>
    <row r="11" spans="1:5" x14ac:dyDescent="0.25">
      <c r="B11" t="s">
        <v>59</v>
      </c>
    </row>
    <row r="14" spans="1:5" ht="15.75" thickBot="1" x14ac:dyDescent="0.3">
      <c r="A14" t="s">
        <v>329</v>
      </c>
    </row>
    <row r="15" spans="1:5" ht="15.75" thickBot="1" x14ac:dyDescent="0.3">
      <c r="B15" s="23" t="s">
        <v>61</v>
      </c>
      <c r="C15" s="23" t="s">
        <v>62</v>
      </c>
      <c r="D15" s="23" t="s">
        <v>63</v>
      </c>
      <c r="E15" s="23" t="s">
        <v>64</v>
      </c>
    </row>
    <row r="16" spans="1:5" ht="15.75" thickBot="1" x14ac:dyDescent="0.3">
      <c r="B16" s="22" t="s">
        <v>280</v>
      </c>
      <c r="C16" s="22" t="s">
        <v>330</v>
      </c>
      <c r="D16" s="27">
        <v>27</v>
      </c>
      <c r="E16" s="27">
        <v>37</v>
      </c>
    </row>
    <row r="19" spans="1:6" ht="15.75" thickBot="1" x14ac:dyDescent="0.3">
      <c r="A19" t="s">
        <v>65</v>
      </c>
    </row>
    <row r="20" spans="1:6" ht="15.75" thickBot="1" x14ac:dyDescent="0.3">
      <c r="B20" s="23" t="s">
        <v>61</v>
      </c>
      <c r="C20" s="23" t="s">
        <v>62</v>
      </c>
      <c r="D20" s="23" t="s">
        <v>63</v>
      </c>
      <c r="E20" s="23" t="s">
        <v>64</v>
      </c>
      <c r="F20" s="23" t="s">
        <v>66</v>
      </c>
    </row>
    <row r="21" spans="1:6" x14ac:dyDescent="0.25">
      <c r="B21" s="24" t="s">
        <v>281</v>
      </c>
      <c r="C21" s="24" t="s">
        <v>272</v>
      </c>
      <c r="D21" s="26">
        <v>1</v>
      </c>
      <c r="E21" s="26">
        <v>0</v>
      </c>
      <c r="F21" s="24" t="s">
        <v>322</v>
      </c>
    </row>
    <row r="22" spans="1:6" x14ac:dyDescent="0.25">
      <c r="B22" s="24" t="s">
        <v>282</v>
      </c>
      <c r="C22" s="24" t="s">
        <v>272</v>
      </c>
      <c r="D22" s="26">
        <v>0</v>
      </c>
      <c r="E22" s="26">
        <v>0</v>
      </c>
      <c r="F22" s="24" t="s">
        <v>322</v>
      </c>
    </row>
    <row r="23" spans="1:6" x14ac:dyDescent="0.25">
      <c r="B23" s="24" t="s">
        <v>283</v>
      </c>
      <c r="C23" s="24" t="s">
        <v>272</v>
      </c>
      <c r="D23" s="26">
        <v>0</v>
      </c>
      <c r="E23" s="26">
        <v>1</v>
      </c>
      <c r="F23" s="24" t="s">
        <v>322</v>
      </c>
    </row>
    <row r="24" spans="1:6" x14ac:dyDescent="0.25">
      <c r="B24" s="24" t="s">
        <v>284</v>
      </c>
      <c r="C24" s="24" t="s">
        <v>272</v>
      </c>
      <c r="D24" s="26">
        <v>0</v>
      </c>
      <c r="E24" s="26">
        <v>0</v>
      </c>
      <c r="F24" s="24" t="s">
        <v>322</v>
      </c>
    </row>
    <row r="25" spans="1:6" x14ac:dyDescent="0.25">
      <c r="B25" s="24" t="s">
        <v>285</v>
      </c>
      <c r="C25" s="24" t="s">
        <v>272</v>
      </c>
      <c r="D25" s="26">
        <v>1</v>
      </c>
      <c r="E25" s="26">
        <v>0</v>
      </c>
      <c r="F25" s="24" t="s">
        <v>322</v>
      </c>
    </row>
    <row r="26" spans="1:6" x14ac:dyDescent="0.25">
      <c r="B26" s="24" t="s">
        <v>286</v>
      </c>
      <c r="C26" s="24" t="s">
        <v>272</v>
      </c>
      <c r="D26" s="26">
        <v>0</v>
      </c>
      <c r="E26" s="26">
        <v>0</v>
      </c>
      <c r="F26" s="24" t="s">
        <v>322</v>
      </c>
    </row>
    <row r="27" spans="1:6" x14ac:dyDescent="0.25">
      <c r="B27" s="24" t="s">
        <v>287</v>
      </c>
      <c r="C27" s="24" t="s">
        <v>272</v>
      </c>
      <c r="D27" s="26">
        <v>0</v>
      </c>
      <c r="E27" s="26">
        <v>0</v>
      </c>
      <c r="F27" s="24" t="s">
        <v>322</v>
      </c>
    </row>
    <row r="28" spans="1:6" x14ac:dyDescent="0.25">
      <c r="B28" s="24" t="s">
        <v>288</v>
      </c>
      <c r="C28" s="24" t="s">
        <v>272</v>
      </c>
      <c r="D28" s="26">
        <v>0</v>
      </c>
      <c r="E28" s="26">
        <v>1</v>
      </c>
      <c r="F28" s="24" t="s">
        <v>322</v>
      </c>
    </row>
    <row r="29" spans="1:6" x14ac:dyDescent="0.25">
      <c r="B29" s="24" t="s">
        <v>289</v>
      </c>
      <c r="C29" s="24" t="s">
        <v>272</v>
      </c>
      <c r="D29" s="26">
        <v>0</v>
      </c>
      <c r="E29" s="26">
        <v>0</v>
      </c>
      <c r="F29" s="24" t="s">
        <v>322</v>
      </c>
    </row>
    <row r="30" spans="1:6" x14ac:dyDescent="0.25">
      <c r="B30" s="24" t="s">
        <v>290</v>
      </c>
      <c r="C30" s="24" t="s">
        <v>272</v>
      </c>
      <c r="D30" s="26">
        <v>1</v>
      </c>
      <c r="E30" s="26">
        <v>0</v>
      </c>
      <c r="F30" s="24" t="s">
        <v>322</v>
      </c>
    </row>
    <row r="31" spans="1:6" x14ac:dyDescent="0.25">
      <c r="B31" s="24" t="s">
        <v>291</v>
      </c>
      <c r="C31" s="24" t="s">
        <v>272</v>
      </c>
      <c r="D31" s="26">
        <v>0</v>
      </c>
      <c r="E31" s="26">
        <v>1</v>
      </c>
      <c r="F31" s="24" t="s">
        <v>322</v>
      </c>
    </row>
    <row r="32" spans="1:6" x14ac:dyDescent="0.25">
      <c r="B32" s="24" t="s">
        <v>82</v>
      </c>
      <c r="C32" s="24" t="s">
        <v>272</v>
      </c>
      <c r="D32" s="26">
        <v>0</v>
      </c>
      <c r="E32" s="26">
        <v>0</v>
      </c>
      <c r="F32" s="24" t="s">
        <v>322</v>
      </c>
    </row>
    <row r="33" spans="1:7" x14ac:dyDescent="0.25">
      <c r="B33" s="24" t="s">
        <v>96</v>
      </c>
      <c r="C33" s="24" t="s">
        <v>272</v>
      </c>
      <c r="D33" s="26">
        <v>0</v>
      </c>
      <c r="E33" s="26">
        <v>1</v>
      </c>
      <c r="F33" s="24" t="s">
        <v>322</v>
      </c>
    </row>
    <row r="34" spans="1:7" x14ac:dyDescent="0.25">
      <c r="B34" s="24" t="s">
        <v>110</v>
      </c>
      <c r="C34" s="24" t="s">
        <v>272</v>
      </c>
      <c r="D34" s="26">
        <v>0</v>
      </c>
      <c r="E34" s="26">
        <v>0</v>
      </c>
      <c r="F34" s="24" t="s">
        <v>322</v>
      </c>
    </row>
    <row r="35" spans="1:7" x14ac:dyDescent="0.25">
      <c r="B35" s="24" t="s">
        <v>124</v>
      </c>
      <c r="C35" s="24" t="s">
        <v>272</v>
      </c>
      <c r="D35" s="26">
        <v>0</v>
      </c>
      <c r="E35" s="26">
        <v>0</v>
      </c>
      <c r="F35" s="24" t="s">
        <v>322</v>
      </c>
    </row>
    <row r="36" spans="1:7" x14ac:dyDescent="0.25">
      <c r="B36" s="24" t="s">
        <v>139</v>
      </c>
      <c r="C36" s="24" t="s">
        <v>272</v>
      </c>
      <c r="D36" s="26">
        <v>0</v>
      </c>
      <c r="E36" s="26">
        <v>1</v>
      </c>
      <c r="F36" s="24" t="s">
        <v>322</v>
      </c>
    </row>
    <row r="37" spans="1:7" x14ac:dyDescent="0.25">
      <c r="B37" s="24" t="s">
        <v>292</v>
      </c>
      <c r="C37" s="24" t="s">
        <v>272</v>
      </c>
      <c r="D37" s="26">
        <v>0</v>
      </c>
      <c r="E37" s="26">
        <v>0</v>
      </c>
      <c r="F37" s="24" t="s">
        <v>322</v>
      </c>
    </row>
    <row r="38" spans="1:7" x14ac:dyDescent="0.25">
      <c r="B38" s="24" t="s">
        <v>293</v>
      </c>
      <c r="C38" s="24" t="s">
        <v>272</v>
      </c>
      <c r="D38" s="26">
        <v>1</v>
      </c>
      <c r="E38" s="26">
        <v>1</v>
      </c>
      <c r="F38" s="24" t="s">
        <v>322</v>
      </c>
    </row>
    <row r="39" spans="1:7" x14ac:dyDescent="0.25">
      <c r="B39" s="24" t="s">
        <v>294</v>
      </c>
      <c r="C39" s="24" t="s">
        <v>272</v>
      </c>
      <c r="D39" s="26">
        <v>0</v>
      </c>
      <c r="E39" s="26">
        <v>0</v>
      </c>
      <c r="F39" s="24" t="s">
        <v>322</v>
      </c>
    </row>
    <row r="40" spans="1:7" ht="15.75" thickBot="1" x14ac:dyDescent="0.3">
      <c r="B40" s="22" t="s">
        <v>295</v>
      </c>
      <c r="C40" s="22" t="s">
        <v>272</v>
      </c>
      <c r="D40" s="27">
        <v>1</v>
      </c>
      <c r="E40" s="27">
        <v>1</v>
      </c>
      <c r="F40" s="22" t="s">
        <v>322</v>
      </c>
    </row>
    <row r="43" spans="1:7" ht="15.75" thickBot="1" x14ac:dyDescent="0.3">
      <c r="A43" t="s">
        <v>67</v>
      </c>
    </row>
    <row r="44" spans="1:7" ht="15.75" thickBot="1" x14ac:dyDescent="0.3">
      <c r="B44" s="23" t="s">
        <v>61</v>
      </c>
      <c r="C44" s="23" t="s">
        <v>62</v>
      </c>
      <c r="D44" s="23" t="s">
        <v>68</v>
      </c>
      <c r="E44" s="23" t="s">
        <v>69</v>
      </c>
      <c r="F44" s="23" t="s">
        <v>70</v>
      </c>
      <c r="G44" s="23" t="s">
        <v>71</v>
      </c>
    </row>
    <row r="45" spans="1:7" x14ac:dyDescent="0.25">
      <c r="B45" s="24" t="s">
        <v>296</v>
      </c>
      <c r="C45" s="24" t="s">
        <v>297</v>
      </c>
      <c r="D45" s="26">
        <v>-1</v>
      </c>
      <c r="E45" s="24" t="s">
        <v>298</v>
      </c>
      <c r="F45" s="24" t="s">
        <v>146</v>
      </c>
      <c r="G45" s="24">
        <v>0</v>
      </c>
    </row>
    <row r="46" spans="1:7" x14ac:dyDescent="0.25">
      <c r="B46" s="24" t="s">
        <v>299</v>
      </c>
      <c r="C46" s="24" t="s">
        <v>297</v>
      </c>
      <c r="D46" s="26">
        <v>0</v>
      </c>
      <c r="E46" s="24" t="s">
        <v>300</v>
      </c>
      <c r="F46" s="24" t="s">
        <v>146</v>
      </c>
      <c r="G46" s="24">
        <v>0</v>
      </c>
    </row>
    <row r="47" spans="1:7" x14ac:dyDescent="0.25">
      <c r="B47" s="24" t="s">
        <v>301</v>
      </c>
      <c r="C47" s="24" t="s">
        <v>297</v>
      </c>
      <c r="D47" s="26">
        <v>0</v>
      </c>
      <c r="E47" s="24" t="s">
        <v>302</v>
      </c>
      <c r="F47" s="24" t="s">
        <v>146</v>
      </c>
      <c r="G47" s="24">
        <v>0</v>
      </c>
    </row>
    <row r="48" spans="1:7" x14ac:dyDescent="0.25">
      <c r="B48" s="24" t="s">
        <v>303</v>
      </c>
      <c r="C48" s="24" t="s">
        <v>297</v>
      </c>
      <c r="D48" s="26">
        <v>0</v>
      </c>
      <c r="E48" s="24" t="s">
        <v>304</v>
      </c>
      <c r="F48" s="24" t="s">
        <v>146</v>
      </c>
      <c r="G48" s="24">
        <v>0</v>
      </c>
    </row>
    <row r="49" spans="2:7" x14ac:dyDescent="0.25">
      <c r="B49" s="24" t="s">
        <v>305</v>
      </c>
      <c r="C49" s="24" t="s">
        <v>297</v>
      </c>
      <c r="D49" s="26">
        <v>0</v>
      </c>
      <c r="E49" s="24" t="s">
        <v>306</v>
      </c>
      <c r="F49" s="24" t="s">
        <v>146</v>
      </c>
      <c r="G49" s="24">
        <v>0</v>
      </c>
    </row>
    <row r="50" spans="2:7" x14ac:dyDescent="0.25">
      <c r="B50" s="24" t="s">
        <v>307</v>
      </c>
      <c r="C50" s="24" t="s">
        <v>297</v>
      </c>
      <c r="D50" s="26">
        <v>0</v>
      </c>
      <c r="E50" s="24" t="s">
        <v>308</v>
      </c>
      <c r="F50" s="24" t="s">
        <v>146</v>
      </c>
      <c r="G50" s="24">
        <v>0</v>
      </c>
    </row>
    <row r="51" spans="2:7" x14ac:dyDescent="0.25">
      <c r="B51" s="24" t="s">
        <v>309</v>
      </c>
      <c r="C51" s="24" t="s">
        <v>297</v>
      </c>
      <c r="D51" s="26">
        <v>0</v>
      </c>
      <c r="E51" s="24" t="s">
        <v>310</v>
      </c>
      <c r="F51" s="24" t="s">
        <v>146</v>
      </c>
      <c r="G51" s="24">
        <v>0</v>
      </c>
    </row>
    <row r="52" spans="2:7" x14ac:dyDescent="0.25">
      <c r="B52" s="24" t="s">
        <v>311</v>
      </c>
      <c r="C52" s="24" t="s">
        <v>297</v>
      </c>
      <c r="D52" s="26">
        <v>0</v>
      </c>
      <c r="E52" s="24" t="s">
        <v>312</v>
      </c>
      <c r="F52" s="24" t="s">
        <v>146</v>
      </c>
      <c r="G52" s="24">
        <v>0</v>
      </c>
    </row>
    <row r="53" spans="2:7" x14ac:dyDescent="0.25">
      <c r="B53" s="24" t="s">
        <v>313</v>
      </c>
      <c r="C53" s="24" t="s">
        <v>297</v>
      </c>
      <c r="D53" s="26">
        <v>0</v>
      </c>
      <c r="E53" s="24" t="s">
        <v>314</v>
      </c>
      <c r="F53" s="24" t="s">
        <v>146</v>
      </c>
      <c r="G53" s="24">
        <v>0</v>
      </c>
    </row>
    <row r="54" spans="2:7" x14ac:dyDescent="0.25">
      <c r="B54" s="24" t="s">
        <v>315</v>
      </c>
      <c r="C54" s="24" t="s">
        <v>297</v>
      </c>
      <c r="D54" s="26">
        <v>0</v>
      </c>
      <c r="E54" s="24" t="s">
        <v>316</v>
      </c>
      <c r="F54" s="24" t="s">
        <v>146</v>
      </c>
      <c r="G54" s="24">
        <v>0</v>
      </c>
    </row>
    <row r="55" spans="2:7" x14ac:dyDescent="0.25">
      <c r="B55" s="24" t="s">
        <v>317</v>
      </c>
      <c r="C55" s="24" t="s">
        <v>297</v>
      </c>
      <c r="D55" s="26">
        <v>0</v>
      </c>
      <c r="E55" s="24" t="s">
        <v>318</v>
      </c>
      <c r="F55" s="24" t="s">
        <v>146</v>
      </c>
      <c r="G55" s="24">
        <v>0</v>
      </c>
    </row>
    <row r="56" spans="2:7" x14ac:dyDescent="0.25">
      <c r="B56" s="24" t="s">
        <v>319</v>
      </c>
      <c r="C56" s="24" t="s">
        <v>297</v>
      </c>
      <c r="D56" s="26">
        <v>1</v>
      </c>
      <c r="E56" s="24" t="s">
        <v>320</v>
      </c>
      <c r="F56" s="24" t="s">
        <v>146</v>
      </c>
      <c r="G56" s="24">
        <v>0</v>
      </c>
    </row>
    <row r="57" spans="2:7" ht="15.75" thickBot="1" x14ac:dyDescent="0.3">
      <c r="B57" s="22" t="s">
        <v>321</v>
      </c>
      <c r="C57" s="22"/>
      <c r="D57" s="22"/>
      <c r="E57" s="22"/>
      <c r="F57" s="22"/>
      <c r="G57" s="22"/>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93"/>
  <sheetViews>
    <sheetView zoomScale="70" zoomScaleNormal="70" workbookViewId="0">
      <selection activeCell="H25" sqref="H25"/>
    </sheetView>
  </sheetViews>
  <sheetFormatPr defaultRowHeight="15" x14ac:dyDescent="0.25"/>
  <cols>
    <col min="3" max="3" width="13.140625" customWidth="1"/>
    <col min="4" max="4" width="11.140625" bestFit="1" customWidth="1"/>
  </cols>
  <sheetData>
    <row r="1" spans="1:13" x14ac:dyDescent="0.25">
      <c r="A1" s="14" t="s">
        <v>33</v>
      </c>
      <c r="G1" s="14" t="s">
        <v>271</v>
      </c>
      <c r="H1" s="14" t="s">
        <v>325</v>
      </c>
      <c r="I1" s="14"/>
      <c r="J1" s="14"/>
      <c r="K1" s="14"/>
      <c r="L1" s="14"/>
      <c r="M1" s="14"/>
    </row>
    <row r="2" spans="1:13" x14ac:dyDescent="0.25">
      <c r="F2" s="14" t="s">
        <v>223</v>
      </c>
    </row>
    <row r="3" spans="1:13" x14ac:dyDescent="0.25">
      <c r="A3" s="12" t="s">
        <v>25</v>
      </c>
      <c r="B3" s="12" t="s">
        <v>26</v>
      </c>
      <c r="C3" s="12" t="s">
        <v>27</v>
      </c>
      <c r="D3" s="12" t="s">
        <v>28</v>
      </c>
      <c r="F3" s="12" t="s">
        <v>272</v>
      </c>
      <c r="J3" t="s">
        <v>274</v>
      </c>
      <c r="K3" t="s">
        <v>273</v>
      </c>
    </row>
    <row r="4" spans="1:13" x14ac:dyDescent="0.25">
      <c r="A4">
        <v>1</v>
      </c>
      <c r="B4">
        <v>2</v>
      </c>
      <c r="C4">
        <v>180</v>
      </c>
      <c r="D4">
        <v>4</v>
      </c>
      <c r="F4">
        <v>0</v>
      </c>
      <c r="G4" t="s">
        <v>45</v>
      </c>
      <c r="H4">
        <v>1</v>
      </c>
      <c r="J4">
        <v>1</v>
      </c>
      <c r="K4">
        <f>SUMIF($B$4:$B$23,J4,$F$4:$F$23)-SUMIF($A$4:$A$23,J4,$F$4:$F$23)</f>
        <v>-1</v>
      </c>
      <c r="L4" s="32" t="s">
        <v>256</v>
      </c>
      <c r="M4">
        <v>-1</v>
      </c>
    </row>
    <row r="5" spans="1:13" x14ac:dyDescent="0.25">
      <c r="A5">
        <v>1</v>
      </c>
      <c r="B5">
        <v>3</v>
      </c>
      <c r="C5">
        <v>450</v>
      </c>
      <c r="D5">
        <v>5</v>
      </c>
      <c r="F5">
        <v>0</v>
      </c>
      <c r="G5" t="s">
        <v>45</v>
      </c>
      <c r="H5">
        <v>1</v>
      </c>
      <c r="J5">
        <v>2</v>
      </c>
      <c r="K5">
        <f t="shared" ref="K5:K15" si="0">SUMIF($B$4:$B$23,J5,$F$4:$F$23)-SUMIF($A$4:$A$23,J5,$F$4:$F$23)</f>
        <v>0</v>
      </c>
      <c r="L5" s="32" t="s">
        <v>256</v>
      </c>
      <c r="M5">
        <v>0</v>
      </c>
    </row>
    <row r="6" spans="1:13" x14ac:dyDescent="0.25">
      <c r="A6">
        <v>1</v>
      </c>
      <c r="B6">
        <v>4</v>
      </c>
      <c r="C6">
        <v>459</v>
      </c>
      <c r="D6">
        <v>6</v>
      </c>
      <c r="F6">
        <v>1</v>
      </c>
      <c r="G6" t="s">
        <v>45</v>
      </c>
      <c r="H6">
        <v>1</v>
      </c>
      <c r="J6">
        <v>3</v>
      </c>
      <c r="K6">
        <f t="shared" si="0"/>
        <v>0</v>
      </c>
      <c r="L6" s="32" t="s">
        <v>256</v>
      </c>
      <c r="M6">
        <v>0</v>
      </c>
    </row>
    <row r="7" spans="1:13" x14ac:dyDescent="0.25">
      <c r="A7">
        <v>2</v>
      </c>
      <c r="B7">
        <v>3</v>
      </c>
      <c r="C7">
        <v>430</v>
      </c>
      <c r="D7">
        <v>3</v>
      </c>
      <c r="F7">
        <v>0</v>
      </c>
      <c r="G7" t="s">
        <v>45</v>
      </c>
      <c r="H7">
        <v>1</v>
      </c>
      <c r="J7">
        <v>4</v>
      </c>
      <c r="K7">
        <f t="shared" si="0"/>
        <v>0</v>
      </c>
      <c r="L7" s="32" t="s">
        <v>256</v>
      </c>
      <c r="M7">
        <v>0</v>
      </c>
    </row>
    <row r="8" spans="1:13" x14ac:dyDescent="0.25">
      <c r="A8">
        <v>2</v>
      </c>
      <c r="B8">
        <v>5</v>
      </c>
      <c r="C8">
        <v>813</v>
      </c>
      <c r="D8">
        <v>6</v>
      </c>
      <c r="F8">
        <v>0</v>
      </c>
      <c r="G8" t="s">
        <v>45</v>
      </c>
      <c r="H8">
        <v>1</v>
      </c>
      <c r="J8">
        <v>5</v>
      </c>
      <c r="K8">
        <f t="shared" si="0"/>
        <v>0</v>
      </c>
      <c r="L8" s="32" t="s">
        <v>256</v>
      </c>
      <c r="M8">
        <v>0</v>
      </c>
    </row>
    <row r="9" spans="1:13" x14ac:dyDescent="0.25">
      <c r="A9">
        <v>3</v>
      </c>
      <c r="B9">
        <v>6</v>
      </c>
      <c r="C9">
        <v>345</v>
      </c>
      <c r="D9">
        <v>7</v>
      </c>
      <c r="F9">
        <v>0</v>
      </c>
      <c r="G9" t="s">
        <v>45</v>
      </c>
      <c r="H9">
        <v>1</v>
      </c>
      <c r="J9">
        <v>6</v>
      </c>
      <c r="K9">
        <f t="shared" si="0"/>
        <v>0</v>
      </c>
      <c r="L9" s="32" t="s">
        <v>256</v>
      </c>
      <c r="M9">
        <v>0</v>
      </c>
    </row>
    <row r="10" spans="1:13" x14ac:dyDescent="0.25">
      <c r="A10">
        <v>4</v>
      </c>
      <c r="B10">
        <v>6</v>
      </c>
      <c r="C10">
        <v>420</v>
      </c>
      <c r="D10">
        <v>2</v>
      </c>
      <c r="F10">
        <v>0</v>
      </c>
      <c r="G10" t="s">
        <v>45</v>
      </c>
      <c r="H10">
        <v>1</v>
      </c>
      <c r="J10">
        <v>7</v>
      </c>
      <c r="K10">
        <f t="shared" si="0"/>
        <v>0</v>
      </c>
      <c r="L10" s="32" t="s">
        <v>256</v>
      </c>
      <c r="M10">
        <v>0</v>
      </c>
    </row>
    <row r="11" spans="1:13" x14ac:dyDescent="0.25">
      <c r="A11">
        <v>4</v>
      </c>
      <c r="B11">
        <v>7</v>
      </c>
      <c r="C11">
        <v>621</v>
      </c>
      <c r="D11">
        <v>5</v>
      </c>
      <c r="F11">
        <v>1</v>
      </c>
      <c r="G11" t="s">
        <v>45</v>
      </c>
      <c r="H11">
        <v>1</v>
      </c>
      <c r="J11">
        <v>8</v>
      </c>
      <c r="K11">
        <f t="shared" si="0"/>
        <v>0</v>
      </c>
      <c r="L11" s="32" t="s">
        <v>256</v>
      </c>
      <c r="M11">
        <v>0</v>
      </c>
    </row>
    <row r="12" spans="1:13" x14ac:dyDescent="0.25">
      <c r="A12">
        <v>5</v>
      </c>
      <c r="B12">
        <v>8</v>
      </c>
      <c r="C12">
        <v>240</v>
      </c>
      <c r="D12">
        <v>3</v>
      </c>
      <c r="F12">
        <v>0</v>
      </c>
      <c r="G12" t="s">
        <v>45</v>
      </c>
      <c r="H12">
        <v>1</v>
      </c>
      <c r="J12">
        <v>9</v>
      </c>
      <c r="K12">
        <f t="shared" si="0"/>
        <v>0</v>
      </c>
      <c r="L12" s="32" t="s">
        <v>256</v>
      </c>
      <c r="M12">
        <v>0</v>
      </c>
    </row>
    <row r="13" spans="1:13" x14ac:dyDescent="0.25">
      <c r="A13">
        <v>5</v>
      </c>
      <c r="B13">
        <v>10</v>
      </c>
      <c r="C13">
        <v>515</v>
      </c>
      <c r="D13">
        <v>7</v>
      </c>
      <c r="F13">
        <v>0</v>
      </c>
      <c r="G13" t="s">
        <v>45</v>
      </c>
      <c r="H13">
        <v>1</v>
      </c>
      <c r="J13">
        <v>10</v>
      </c>
      <c r="K13">
        <f t="shared" si="0"/>
        <v>0</v>
      </c>
      <c r="L13" s="32" t="s">
        <v>256</v>
      </c>
      <c r="M13">
        <v>0</v>
      </c>
    </row>
    <row r="14" spans="1:13" x14ac:dyDescent="0.25">
      <c r="A14">
        <v>6</v>
      </c>
      <c r="B14">
        <v>8</v>
      </c>
      <c r="C14">
        <v>435</v>
      </c>
      <c r="D14">
        <v>4</v>
      </c>
      <c r="F14">
        <v>1</v>
      </c>
      <c r="G14" t="s">
        <v>45</v>
      </c>
      <c r="H14">
        <v>1</v>
      </c>
      <c r="J14">
        <v>11</v>
      </c>
      <c r="K14">
        <f t="shared" si="0"/>
        <v>0</v>
      </c>
      <c r="L14" s="32" t="s">
        <v>256</v>
      </c>
      <c r="M14">
        <v>0</v>
      </c>
    </row>
    <row r="15" spans="1:13" x14ac:dyDescent="0.25">
      <c r="A15">
        <v>6</v>
      </c>
      <c r="B15">
        <v>9</v>
      </c>
      <c r="C15">
        <v>541</v>
      </c>
      <c r="D15">
        <v>8</v>
      </c>
      <c r="F15">
        <v>0</v>
      </c>
      <c r="G15" t="s">
        <v>45</v>
      </c>
      <c r="H15">
        <v>1</v>
      </c>
      <c r="J15">
        <v>12</v>
      </c>
      <c r="K15">
        <f t="shared" si="0"/>
        <v>1</v>
      </c>
      <c r="L15" s="32" t="s">
        <v>256</v>
      </c>
      <c r="M15">
        <v>1</v>
      </c>
    </row>
    <row r="16" spans="1:13" x14ac:dyDescent="0.25">
      <c r="A16">
        <v>7</v>
      </c>
      <c r="B16">
        <v>6</v>
      </c>
      <c r="C16">
        <v>440</v>
      </c>
      <c r="D16">
        <v>8</v>
      </c>
      <c r="F16">
        <v>1</v>
      </c>
      <c r="G16" t="s">
        <v>45</v>
      </c>
      <c r="H16">
        <v>1</v>
      </c>
    </row>
    <row r="17" spans="1:10" x14ac:dyDescent="0.25">
      <c r="A17">
        <v>7</v>
      </c>
      <c r="B17">
        <v>9</v>
      </c>
      <c r="C17">
        <v>543</v>
      </c>
      <c r="D17">
        <v>6</v>
      </c>
      <c r="F17">
        <v>0</v>
      </c>
      <c r="G17" t="s">
        <v>45</v>
      </c>
      <c r="H17">
        <v>1</v>
      </c>
    </row>
    <row r="18" spans="1:10" x14ac:dyDescent="0.25">
      <c r="A18">
        <v>8</v>
      </c>
      <c r="B18">
        <v>9</v>
      </c>
      <c r="C18">
        <v>557</v>
      </c>
      <c r="D18">
        <v>7</v>
      </c>
      <c r="F18">
        <v>0</v>
      </c>
      <c r="G18" t="s">
        <v>45</v>
      </c>
      <c r="H18">
        <v>1</v>
      </c>
    </row>
    <row r="19" spans="1:10" x14ac:dyDescent="0.25">
      <c r="A19">
        <v>8</v>
      </c>
      <c r="B19">
        <v>10</v>
      </c>
      <c r="C19">
        <v>290</v>
      </c>
      <c r="D19">
        <v>4</v>
      </c>
      <c r="F19">
        <v>1</v>
      </c>
      <c r="G19" t="s">
        <v>45</v>
      </c>
      <c r="H19">
        <v>1</v>
      </c>
      <c r="J19" s="14" t="s">
        <v>326</v>
      </c>
    </row>
    <row r="20" spans="1:10" x14ac:dyDescent="0.25">
      <c r="A20">
        <v>9</v>
      </c>
      <c r="B20">
        <v>12</v>
      </c>
      <c r="C20">
        <v>768</v>
      </c>
      <c r="D20">
        <v>3</v>
      </c>
      <c r="F20">
        <v>0</v>
      </c>
      <c r="G20" t="s">
        <v>45</v>
      </c>
      <c r="H20">
        <v>1</v>
      </c>
      <c r="J20" s="14" t="s">
        <v>331</v>
      </c>
    </row>
    <row r="21" spans="1:10" x14ac:dyDescent="0.25">
      <c r="A21">
        <v>10</v>
      </c>
      <c r="B21">
        <v>11</v>
      </c>
      <c r="C21">
        <v>117</v>
      </c>
      <c r="D21">
        <v>7</v>
      </c>
      <c r="F21">
        <v>1</v>
      </c>
      <c r="G21" t="s">
        <v>45</v>
      </c>
      <c r="H21">
        <v>1</v>
      </c>
    </row>
    <row r="22" spans="1:10" x14ac:dyDescent="0.25">
      <c r="A22">
        <v>10</v>
      </c>
      <c r="B22">
        <v>12</v>
      </c>
      <c r="C22">
        <v>442</v>
      </c>
      <c r="D22">
        <v>4</v>
      </c>
      <c r="F22">
        <v>0</v>
      </c>
      <c r="G22" t="s">
        <v>45</v>
      </c>
      <c r="H22">
        <v>1</v>
      </c>
    </row>
    <row r="23" spans="1:10" x14ac:dyDescent="0.25">
      <c r="A23">
        <v>11</v>
      </c>
      <c r="B23">
        <v>12</v>
      </c>
      <c r="C23">
        <v>312</v>
      </c>
      <c r="D23">
        <v>3</v>
      </c>
      <c r="F23">
        <v>1</v>
      </c>
      <c r="G23" t="s">
        <v>45</v>
      </c>
      <c r="H23">
        <v>1</v>
      </c>
    </row>
    <row r="25" spans="1:10" x14ac:dyDescent="0.25">
      <c r="A25" t="s">
        <v>257</v>
      </c>
      <c r="H25">
        <f>SUMPRODUCT(D4:D23,F4:F23)</f>
        <v>37</v>
      </c>
    </row>
    <row r="47" spans="1:6" x14ac:dyDescent="0.25">
      <c r="A47" t="s">
        <v>258</v>
      </c>
    </row>
    <row r="48" spans="1:6" x14ac:dyDescent="0.25">
      <c r="A48" t="s">
        <v>259</v>
      </c>
      <c r="F48" t="s">
        <v>266</v>
      </c>
    </row>
    <row r="49" spans="1:9" x14ac:dyDescent="0.25">
      <c r="A49" t="s">
        <v>38</v>
      </c>
      <c r="B49" t="s">
        <v>260</v>
      </c>
      <c r="C49" t="s">
        <v>261</v>
      </c>
      <c r="D49" t="s">
        <v>262</v>
      </c>
      <c r="F49" t="s">
        <v>38</v>
      </c>
      <c r="G49" t="s">
        <v>260</v>
      </c>
      <c r="H49" t="s">
        <v>261</v>
      </c>
      <c r="I49" t="s">
        <v>262</v>
      </c>
    </row>
    <row r="50" spans="1:9" x14ac:dyDescent="0.25">
      <c r="A50">
        <v>1</v>
      </c>
      <c r="B50" t="s">
        <v>263</v>
      </c>
      <c r="C50">
        <v>0</v>
      </c>
      <c r="D50" t="s">
        <v>30</v>
      </c>
      <c r="F50">
        <v>1</v>
      </c>
      <c r="G50" t="s">
        <v>267</v>
      </c>
      <c r="H50">
        <v>0</v>
      </c>
      <c r="I50" t="s">
        <v>30</v>
      </c>
    </row>
    <row r="51" spans="1:9" x14ac:dyDescent="0.25">
      <c r="A51">
        <v>2</v>
      </c>
      <c r="B51" t="s">
        <v>263</v>
      </c>
      <c r="C51" t="s">
        <v>264</v>
      </c>
      <c r="D51" t="s">
        <v>265</v>
      </c>
      <c r="F51">
        <v>2</v>
      </c>
      <c r="G51" t="s">
        <v>263</v>
      </c>
      <c r="H51">
        <v>180</v>
      </c>
      <c r="I51">
        <v>1</v>
      </c>
    </row>
    <row r="52" spans="1:9" x14ac:dyDescent="0.25">
      <c r="A52">
        <v>3</v>
      </c>
      <c r="B52" t="s">
        <v>263</v>
      </c>
      <c r="C52" t="s">
        <v>264</v>
      </c>
      <c r="D52" t="s">
        <v>265</v>
      </c>
      <c r="F52">
        <v>3</v>
      </c>
      <c r="G52" t="s">
        <v>263</v>
      </c>
      <c r="H52">
        <v>450</v>
      </c>
      <c r="I52">
        <v>1</v>
      </c>
    </row>
    <row r="53" spans="1:9" x14ac:dyDescent="0.25">
      <c r="A53">
        <v>4</v>
      </c>
      <c r="B53" t="s">
        <v>263</v>
      </c>
      <c r="C53" t="s">
        <v>264</v>
      </c>
      <c r="D53" t="s">
        <v>265</v>
      </c>
      <c r="F53">
        <v>4</v>
      </c>
      <c r="G53" t="s">
        <v>263</v>
      </c>
      <c r="H53">
        <v>459</v>
      </c>
      <c r="I53">
        <v>1</v>
      </c>
    </row>
    <row r="54" spans="1:9" x14ac:dyDescent="0.25">
      <c r="A54">
        <v>5</v>
      </c>
      <c r="B54" t="s">
        <v>263</v>
      </c>
      <c r="C54" t="s">
        <v>264</v>
      </c>
      <c r="D54" t="s">
        <v>265</v>
      </c>
      <c r="F54">
        <v>5</v>
      </c>
      <c r="G54" t="s">
        <v>263</v>
      </c>
      <c r="H54" t="s">
        <v>264</v>
      </c>
      <c r="I54" t="s">
        <v>265</v>
      </c>
    </row>
    <row r="55" spans="1:9" x14ac:dyDescent="0.25">
      <c r="A55">
        <v>6</v>
      </c>
      <c r="B55" t="s">
        <v>263</v>
      </c>
      <c r="C55" t="s">
        <v>264</v>
      </c>
      <c r="D55" t="s">
        <v>265</v>
      </c>
      <c r="F55">
        <v>6</v>
      </c>
      <c r="G55" t="s">
        <v>263</v>
      </c>
      <c r="H55" t="s">
        <v>264</v>
      </c>
      <c r="I55" t="s">
        <v>265</v>
      </c>
    </row>
    <row r="56" spans="1:9" x14ac:dyDescent="0.25">
      <c r="A56">
        <v>7</v>
      </c>
      <c r="B56" t="s">
        <v>263</v>
      </c>
      <c r="C56" t="s">
        <v>264</v>
      </c>
      <c r="D56" t="s">
        <v>265</v>
      </c>
      <c r="F56">
        <v>7</v>
      </c>
      <c r="G56" t="s">
        <v>263</v>
      </c>
      <c r="H56" t="s">
        <v>264</v>
      </c>
      <c r="I56" t="s">
        <v>265</v>
      </c>
    </row>
    <row r="57" spans="1:9" x14ac:dyDescent="0.25">
      <c r="A57">
        <v>8</v>
      </c>
      <c r="B57" t="s">
        <v>263</v>
      </c>
      <c r="C57" t="s">
        <v>264</v>
      </c>
      <c r="D57" t="s">
        <v>265</v>
      </c>
      <c r="F57">
        <v>8</v>
      </c>
      <c r="G57" t="s">
        <v>263</v>
      </c>
      <c r="H57" t="s">
        <v>264</v>
      </c>
      <c r="I57" t="s">
        <v>265</v>
      </c>
    </row>
    <row r="58" spans="1:9" x14ac:dyDescent="0.25">
      <c r="A58">
        <v>9</v>
      </c>
      <c r="B58" t="s">
        <v>263</v>
      </c>
      <c r="C58" t="s">
        <v>264</v>
      </c>
      <c r="D58" t="s">
        <v>265</v>
      </c>
      <c r="F58">
        <v>9</v>
      </c>
      <c r="G58" t="s">
        <v>263</v>
      </c>
      <c r="H58" t="s">
        <v>264</v>
      </c>
      <c r="I58" t="s">
        <v>265</v>
      </c>
    </row>
    <row r="59" spans="1:9" x14ac:dyDescent="0.25">
      <c r="A59">
        <v>10</v>
      </c>
      <c r="B59" t="s">
        <v>263</v>
      </c>
      <c r="C59" t="s">
        <v>264</v>
      </c>
      <c r="D59" t="s">
        <v>265</v>
      </c>
      <c r="F59">
        <v>10</v>
      </c>
      <c r="G59" t="s">
        <v>263</v>
      </c>
      <c r="H59" t="s">
        <v>264</v>
      </c>
      <c r="I59" t="s">
        <v>265</v>
      </c>
    </row>
    <row r="60" spans="1:9" x14ac:dyDescent="0.25">
      <c r="A60">
        <v>11</v>
      </c>
      <c r="B60" t="s">
        <v>263</v>
      </c>
      <c r="C60" t="s">
        <v>264</v>
      </c>
      <c r="D60" t="s">
        <v>265</v>
      </c>
      <c r="F60">
        <v>11</v>
      </c>
      <c r="G60" t="s">
        <v>263</v>
      </c>
      <c r="H60" t="s">
        <v>264</v>
      </c>
      <c r="I60" t="s">
        <v>265</v>
      </c>
    </row>
    <row r="61" spans="1:9" x14ac:dyDescent="0.25">
      <c r="A61">
        <v>12</v>
      </c>
      <c r="B61" t="s">
        <v>263</v>
      </c>
      <c r="C61" t="s">
        <v>264</v>
      </c>
      <c r="D61" t="s">
        <v>265</v>
      </c>
      <c r="F61">
        <v>12</v>
      </c>
      <c r="G61" t="s">
        <v>263</v>
      </c>
      <c r="H61" t="s">
        <v>264</v>
      </c>
      <c r="I61" t="s">
        <v>265</v>
      </c>
    </row>
    <row r="63" spans="1:9" x14ac:dyDescent="0.25">
      <c r="A63" t="s">
        <v>268</v>
      </c>
      <c r="F63" t="s">
        <v>269</v>
      </c>
    </row>
    <row r="64" spans="1:9" x14ac:dyDescent="0.25">
      <c r="A64" t="s">
        <v>38</v>
      </c>
      <c r="B64" t="s">
        <v>260</v>
      </c>
      <c r="C64" t="s">
        <v>261</v>
      </c>
      <c r="D64" t="s">
        <v>262</v>
      </c>
      <c r="F64" t="s">
        <v>38</v>
      </c>
      <c r="G64" t="s">
        <v>260</v>
      </c>
      <c r="H64" t="s">
        <v>261</v>
      </c>
      <c r="I64" t="s">
        <v>262</v>
      </c>
    </row>
    <row r="65" spans="1:9" x14ac:dyDescent="0.25">
      <c r="A65">
        <v>1</v>
      </c>
      <c r="B65" t="s">
        <v>267</v>
      </c>
      <c r="C65">
        <v>0</v>
      </c>
      <c r="D65" t="s">
        <v>30</v>
      </c>
      <c r="F65">
        <v>1</v>
      </c>
      <c r="G65" t="s">
        <v>267</v>
      </c>
      <c r="H65">
        <v>0</v>
      </c>
      <c r="I65" t="s">
        <v>30</v>
      </c>
    </row>
    <row r="66" spans="1:9" x14ac:dyDescent="0.25">
      <c r="A66">
        <v>2</v>
      </c>
      <c r="B66" t="s">
        <v>267</v>
      </c>
      <c r="C66">
        <v>180</v>
      </c>
      <c r="D66">
        <v>1</v>
      </c>
      <c r="F66">
        <v>2</v>
      </c>
      <c r="G66" t="s">
        <v>267</v>
      </c>
      <c r="H66">
        <v>180</v>
      </c>
      <c r="I66">
        <v>1</v>
      </c>
    </row>
    <row r="67" spans="1:9" x14ac:dyDescent="0.25">
      <c r="A67">
        <v>3</v>
      </c>
      <c r="B67" t="s">
        <v>263</v>
      </c>
      <c r="C67">
        <v>450</v>
      </c>
      <c r="D67">
        <v>1</v>
      </c>
      <c r="F67">
        <v>3</v>
      </c>
      <c r="G67" t="s">
        <v>267</v>
      </c>
      <c r="H67">
        <v>450</v>
      </c>
      <c r="I67">
        <v>1</v>
      </c>
    </row>
    <row r="68" spans="1:9" x14ac:dyDescent="0.25">
      <c r="A68">
        <v>4</v>
      </c>
      <c r="B68" t="s">
        <v>263</v>
      </c>
      <c r="C68">
        <v>459</v>
      </c>
      <c r="D68">
        <v>1</v>
      </c>
      <c r="F68">
        <v>4</v>
      </c>
      <c r="G68" t="s">
        <v>263</v>
      </c>
      <c r="H68">
        <v>459</v>
      </c>
      <c r="I68">
        <v>1</v>
      </c>
    </row>
    <row r="69" spans="1:9" x14ac:dyDescent="0.25">
      <c r="A69">
        <v>5</v>
      </c>
      <c r="B69" t="s">
        <v>263</v>
      </c>
      <c r="C69">
        <f>180+813</f>
        <v>993</v>
      </c>
      <c r="D69">
        <v>2</v>
      </c>
      <c r="F69">
        <v>5</v>
      </c>
      <c r="G69" t="s">
        <v>263</v>
      </c>
      <c r="H69">
        <f>180+813</f>
        <v>993</v>
      </c>
      <c r="I69">
        <v>2</v>
      </c>
    </row>
    <row r="70" spans="1:9" x14ac:dyDescent="0.25">
      <c r="A70">
        <v>6</v>
      </c>
      <c r="B70" t="s">
        <v>263</v>
      </c>
      <c r="C70" t="s">
        <v>264</v>
      </c>
      <c r="D70" t="s">
        <v>265</v>
      </c>
      <c r="F70">
        <v>6</v>
      </c>
      <c r="G70" t="s">
        <v>263</v>
      </c>
      <c r="H70">
        <f>450+345</f>
        <v>795</v>
      </c>
      <c r="I70">
        <v>3</v>
      </c>
    </row>
    <row r="71" spans="1:9" x14ac:dyDescent="0.25">
      <c r="A71">
        <v>7</v>
      </c>
      <c r="B71" t="s">
        <v>263</v>
      </c>
      <c r="C71" t="s">
        <v>264</v>
      </c>
      <c r="D71" t="s">
        <v>265</v>
      </c>
      <c r="F71">
        <v>7</v>
      </c>
      <c r="G71" t="s">
        <v>263</v>
      </c>
      <c r="H71" t="s">
        <v>264</v>
      </c>
      <c r="I71" t="s">
        <v>265</v>
      </c>
    </row>
    <row r="72" spans="1:9" x14ac:dyDescent="0.25">
      <c r="A72">
        <v>8</v>
      </c>
      <c r="B72" t="s">
        <v>263</v>
      </c>
      <c r="C72" t="s">
        <v>264</v>
      </c>
      <c r="D72" t="s">
        <v>265</v>
      </c>
      <c r="F72">
        <v>8</v>
      </c>
      <c r="G72" t="s">
        <v>263</v>
      </c>
      <c r="H72" t="s">
        <v>264</v>
      </c>
      <c r="I72" t="s">
        <v>265</v>
      </c>
    </row>
    <row r="73" spans="1:9" x14ac:dyDescent="0.25">
      <c r="A73">
        <v>9</v>
      </c>
      <c r="B73" t="s">
        <v>263</v>
      </c>
      <c r="C73" t="s">
        <v>264</v>
      </c>
      <c r="D73" t="s">
        <v>265</v>
      </c>
      <c r="F73">
        <v>9</v>
      </c>
      <c r="G73" t="s">
        <v>263</v>
      </c>
      <c r="H73" t="s">
        <v>264</v>
      </c>
      <c r="I73" t="s">
        <v>265</v>
      </c>
    </row>
    <row r="74" spans="1:9" x14ac:dyDescent="0.25">
      <c r="A74">
        <v>10</v>
      </c>
      <c r="B74" t="s">
        <v>263</v>
      </c>
      <c r="C74" t="s">
        <v>264</v>
      </c>
      <c r="D74" t="s">
        <v>265</v>
      </c>
      <c r="F74">
        <v>10</v>
      </c>
      <c r="G74" t="s">
        <v>263</v>
      </c>
      <c r="H74" t="s">
        <v>264</v>
      </c>
      <c r="I74" t="s">
        <v>265</v>
      </c>
    </row>
    <row r="75" spans="1:9" x14ac:dyDescent="0.25">
      <c r="A75">
        <v>11</v>
      </c>
      <c r="B75" t="s">
        <v>263</v>
      </c>
      <c r="C75" t="s">
        <v>264</v>
      </c>
      <c r="D75" t="s">
        <v>265</v>
      </c>
      <c r="F75">
        <v>11</v>
      </c>
      <c r="G75" t="s">
        <v>263</v>
      </c>
      <c r="H75" t="s">
        <v>264</v>
      </c>
      <c r="I75" t="s">
        <v>265</v>
      </c>
    </row>
    <row r="76" spans="1:9" x14ac:dyDescent="0.25">
      <c r="A76">
        <v>12</v>
      </c>
      <c r="B76" t="s">
        <v>263</v>
      </c>
      <c r="C76" t="s">
        <v>264</v>
      </c>
      <c r="D76" t="s">
        <v>265</v>
      </c>
      <c r="F76">
        <v>12</v>
      </c>
      <c r="G76" t="s">
        <v>263</v>
      </c>
      <c r="H76" t="s">
        <v>264</v>
      </c>
      <c r="I76" t="s">
        <v>265</v>
      </c>
    </row>
    <row r="78" spans="1:9" x14ac:dyDescent="0.25">
      <c r="A78" t="s">
        <v>270</v>
      </c>
    </row>
    <row r="79" spans="1:9" x14ac:dyDescent="0.25">
      <c r="A79" t="s">
        <v>38</v>
      </c>
      <c r="B79" t="s">
        <v>260</v>
      </c>
      <c r="C79" t="s">
        <v>261</v>
      </c>
      <c r="D79" t="s">
        <v>262</v>
      </c>
    </row>
    <row r="80" spans="1:9" x14ac:dyDescent="0.25">
      <c r="A80">
        <v>1</v>
      </c>
      <c r="B80" t="s">
        <v>267</v>
      </c>
      <c r="C80">
        <v>0</v>
      </c>
      <c r="D80" t="s">
        <v>30</v>
      </c>
    </row>
    <row r="81" spans="1:4" x14ac:dyDescent="0.25">
      <c r="A81">
        <v>2</v>
      </c>
      <c r="B81" t="s">
        <v>267</v>
      </c>
      <c r="C81">
        <v>180</v>
      </c>
      <c r="D81">
        <v>1</v>
      </c>
    </row>
    <row r="82" spans="1:4" x14ac:dyDescent="0.25">
      <c r="A82">
        <v>3</v>
      </c>
      <c r="B82" t="s">
        <v>267</v>
      </c>
      <c r="C82">
        <v>450</v>
      </c>
      <c r="D82">
        <v>1</v>
      </c>
    </row>
    <row r="83" spans="1:4" x14ac:dyDescent="0.25">
      <c r="A83">
        <v>4</v>
      </c>
      <c r="B83" t="s">
        <v>267</v>
      </c>
      <c r="C83">
        <v>459</v>
      </c>
      <c r="D83">
        <v>1</v>
      </c>
    </row>
    <row r="84" spans="1:4" x14ac:dyDescent="0.25">
      <c r="A84">
        <v>5</v>
      </c>
      <c r="B84" t="s">
        <v>263</v>
      </c>
      <c r="C84">
        <f>180+813</f>
        <v>993</v>
      </c>
      <c r="D84">
        <v>2</v>
      </c>
    </row>
    <row r="85" spans="1:4" x14ac:dyDescent="0.25">
      <c r="A85">
        <v>6</v>
      </c>
      <c r="B85" t="s">
        <v>263</v>
      </c>
      <c r="C85">
        <f>450+345</f>
        <v>795</v>
      </c>
      <c r="D85">
        <v>3</v>
      </c>
    </row>
    <row r="86" spans="1:4" x14ac:dyDescent="0.25">
      <c r="A86">
        <v>7</v>
      </c>
      <c r="B86" t="s">
        <v>263</v>
      </c>
      <c r="C86">
        <f>459+621</f>
        <v>1080</v>
      </c>
      <c r="D86">
        <v>4</v>
      </c>
    </row>
    <row r="87" spans="1:4" x14ac:dyDescent="0.25">
      <c r="A87">
        <v>8</v>
      </c>
      <c r="B87" t="s">
        <v>263</v>
      </c>
      <c r="C87" t="s">
        <v>264</v>
      </c>
      <c r="D87" t="s">
        <v>265</v>
      </c>
    </row>
    <row r="88" spans="1:4" x14ac:dyDescent="0.25">
      <c r="A88">
        <v>9</v>
      </c>
      <c r="B88" t="s">
        <v>263</v>
      </c>
      <c r="C88" t="s">
        <v>264</v>
      </c>
      <c r="D88" t="s">
        <v>265</v>
      </c>
    </row>
    <row r="89" spans="1:4" x14ac:dyDescent="0.25">
      <c r="A89">
        <v>10</v>
      </c>
      <c r="B89" t="s">
        <v>263</v>
      </c>
      <c r="C89" t="s">
        <v>264</v>
      </c>
      <c r="D89" t="s">
        <v>265</v>
      </c>
    </row>
    <row r="90" spans="1:4" x14ac:dyDescent="0.25">
      <c r="A90">
        <v>11</v>
      </c>
      <c r="B90" t="s">
        <v>263</v>
      </c>
      <c r="C90" t="s">
        <v>264</v>
      </c>
      <c r="D90" t="s">
        <v>265</v>
      </c>
    </row>
    <row r="91" spans="1:4" x14ac:dyDescent="0.25">
      <c r="A91">
        <v>12</v>
      </c>
      <c r="B91" t="s">
        <v>263</v>
      </c>
      <c r="C91" t="s">
        <v>264</v>
      </c>
      <c r="D91" t="s">
        <v>265</v>
      </c>
    </row>
    <row r="93" spans="1:4" x14ac:dyDescent="0.25">
      <c r="A93" t="s">
        <v>271</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56"/>
  <sheetViews>
    <sheetView topLeftCell="A19" zoomScale="70" zoomScaleNormal="70" workbookViewId="0">
      <selection activeCell="F55" sqref="F55"/>
    </sheetView>
  </sheetViews>
  <sheetFormatPr defaultRowHeight="15" x14ac:dyDescent="0.25"/>
  <cols>
    <col min="1" max="1" width="19.7109375" customWidth="1"/>
  </cols>
  <sheetData>
    <row r="1" spans="1:16" x14ac:dyDescent="0.25">
      <c r="A1" s="14" t="s">
        <v>34</v>
      </c>
    </row>
    <row r="3" spans="1:16" x14ac:dyDescent="0.25">
      <c r="A3" t="s">
        <v>35</v>
      </c>
    </row>
    <row r="4" spans="1:16" x14ac:dyDescent="0.25">
      <c r="D4" t="s">
        <v>36</v>
      </c>
    </row>
    <row r="5" spans="1:16" x14ac:dyDescent="0.25">
      <c r="A5" s="12" t="s">
        <v>29</v>
      </c>
      <c r="B5" s="12">
        <v>1</v>
      </c>
      <c r="C5" s="12">
        <v>2</v>
      </c>
      <c r="D5" s="12">
        <v>3</v>
      </c>
      <c r="E5" s="12">
        <v>4</v>
      </c>
      <c r="F5" s="12">
        <v>5</v>
      </c>
      <c r="G5" s="12">
        <v>6</v>
      </c>
      <c r="H5" s="12">
        <v>7</v>
      </c>
      <c r="I5" s="12">
        <v>8</v>
      </c>
      <c r="J5" s="12">
        <v>9</v>
      </c>
      <c r="K5" s="12">
        <v>10</v>
      </c>
      <c r="L5" s="12">
        <v>11</v>
      </c>
      <c r="M5" s="12">
        <v>12</v>
      </c>
      <c r="N5" s="12">
        <v>13</v>
      </c>
      <c r="O5" s="12">
        <v>14</v>
      </c>
      <c r="P5" s="12">
        <v>15</v>
      </c>
    </row>
    <row r="6" spans="1:16" x14ac:dyDescent="0.25">
      <c r="A6" s="12">
        <v>1</v>
      </c>
      <c r="B6" s="12">
        <v>22</v>
      </c>
      <c r="C6" s="12">
        <v>21</v>
      </c>
      <c r="D6" s="12">
        <f>1E+30</f>
        <v>1E+30</v>
      </c>
      <c r="E6" s="12">
        <f>1E+30</f>
        <v>1E+30</v>
      </c>
      <c r="F6" s="12">
        <v>47</v>
      </c>
      <c r="G6" s="12">
        <v>36</v>
      </c>
      <c r="H6" s="12">
        <v>28</v>
      </c>
      <c r="I6" s="12">
        <v>22</v>
      </c>
      <c r="J6" s="12">
        <v>45</v>
      </c>
      <c r="K6" s="12">
        <v>34</v>
      </c>
      <c r="L6" s="12">
        <v>38</v>
      </c>
      <c r="M6" s="12">
        <v>24</v>
      </c>
      <c r="N6" s="12">
        <v>22</v>
      </c>
      <c r="O6" s="12">
        <v>20</v>
      </c>
      <c r="P6" s="12">
        <f>1E+30</f>
        <v>1E+30</v>
      </c>
    </row>
    <row r="7" spans="1:16" x14ac:dyDescent="0.25">
      <c r="A7" s="12">
        <v>2</v>
      </c>
      <c r="B7" s="12">
        <f>1E+30</f>
        <v>1E+30</v>
      </c>
      <c r="C7" s="12">
        <v>36</v>
      </c>
      <c r="D7" s="12">
        <v>48</v>
      </c>
      <c r="E7" s="12">
        <v>31</v>
      </c>
      <c r="F7" s="12">
        <v>26</v>
      </c>
      <c r="G7" s="12">
        <v>28</v>
      </c>
      <c r="H7" s="12">
        <v>34</v>
      </c>
      <c r="I7" s="12">
        <v>41</v>
      </c>
      <c r="J7" s="12">
        <v>36</v>
      </c>
      <c r="K7" s="12">
        <v>44</v>
      </c>
      <c r="L7" s="12">
        <f>1E+30</f>
        <v>1E+30</v>
      </c>
      <c r="M7" s="12">
        <v>35</v>
      </c>
      <c r="N7" s="12">
        <v>23</v>
      </c>
      <c r="O7" s="12">
        <f>1E+30</f>
        <v>1E+30</v>
      </c>
      <c r="P7" s="12">
        <v>38</v>
      </c>
    </row>
    <row r="8" spans="1:16" x14ac:dyDescent="0.25">
      <c r="A8" s="12">
        <v>3</v>
      </c>
      <c r="B8" s="12">
        <f>1E+30</f>
        <v>1E+30</v>
      </c>
      <c r="C8" s="12">
        <v>22</v>
      </c>
      <c r="D8" s="12">
        <v>36</v>
      </c>
      <c r="E8" s="12">
        <v>25</v>
      </c>
      <c r="F8" s="12">
        <v>34</v>
      </c>
      <c r="G8" s="12">
        <f>1E+30</f>
        <v>1E+30</v>
      </c>
      <c r="H8" s="12">
        <v>29</v>
      </c>
      <c r="I8" s="12">
        <v>43</v>
      </c>
      <c r="J8" s="12">
        <f>1E+30</f>
        <v>1E+30</v>
      </c>
      <c r="K8" s="12">
        <v>50</v>
      </c>
      <c r="L8" s="12">
        <v>28</v>
      </c>
      <c r="M8" s="12">
        <v>43</v>
      </c>
      <c r="N8" s="12">
        <v>47</v>
      </c>
      <c r="O8" s="12">
        <v>34</v>
      </c>
      <c r="P8" s="12">
        <v>33</v>
      </c>
    </row>
    <row r="9" spans="1:16" x14ac:dyDescent="0.25">
      <c r="A9" s="12">
        <v>4</v>
      </c>
      <c r="B9" s="12">
        <v>22</v>
      </c>
      <c r="C9" s="12">
        <v>27</v>
      </c>
      <c r="D9" s="12">
        <f>1E+30</f>
        <v>1E+30</v>
      </c>
      <c r="E9" s="12">
        <f>1E+30</f>
        <v>1E+30</v>
      </c>
      <c r="F9" s="12">
        <v>46</v>
      </c>
      <c r="G9" s="12">
        <v>36</v>
      </c>
      <c r="H9" s="12">
        <v>23</v>
      </c>
      <c r="I9" s="12">
        <v>38</v>
      </c>
      <c r="J9" s="12">
        <v>24</v>
      </c>
      <c r="K9" s="12">
        <v>43</v>
      </c>
      <c r="L9" s="12">
        <v>47</v>
      </c>
      <c r="M9" s="12">
        <v>36</v>
      </c>
      <c r="N9" s="12">
        <f>1E+30</f>
        <v>1E+30</v>
      </c>
      <c r="O9" s="12">
        <v>35</v>
      </c>
      <c r="P9" s="12">
        <v>50</v>
      </c>
    </row>
    <row r="10" spans="1:16" x14ac:dyDescent="0.25">
      <c r="A10" s="12">
        <v>5</v>
      </c>
      <c r="B10" s="12">
        <v>26</v>
      </c>
      <c r="C10" s="12">
        <v>43</v>
      </c>
      <c r="D10" s="12">
        <v>33</v>
      </c>
      <c r="E10" s="12">
        <v>48</v>
      </c>
      <c r="F10" s="12">
        <f>1E+30</f>
        <v>1E+30</v>
      </c>
      <c r="G10" s="12">
        <v>34</v>
      </c>
      <c r="H10" s="12">
        <v>44</v>
      </c>
      <c r="I10" s="12">
        <f>1E+30</f>
        <v>1E+30</v>
      </c>
      <c r="J10" s="12">
        <v>29</v>
      </c>
      <c r="K10" s="12">
        <v>31</v>
      </c>
      <c r="L10" s="12">
        <f>1E+30</f>
        <v>1E+30</v>
      </c>
      <c r="M10" s="12">
        <v>31</v>
      </c>
      <c r="N10" s="12">
        <f>1E+30</f>
        <v>1E+30</v>
      </c>
      <c r="O10" s="12">
        <v>23</v>
      </c>
      <c r="P10" s="12">
        <v>50</v>
      </c>
    </row>
    <row r="11" spans="1:16" x14ac:dyDescent="0.25">
      <c r="A11" s="12">
        <v>6</v>
      </c>
      <c r="B11" s="12">
        <v>46</v>
      </c>
      <c r="C11" s="12">
        <f>1E+30</f>
        <v>1E+30</v>
      </c>
      <c r="D11" s="12">
        <v>41</v>
      </c>
      <c r="E11" s="12">
        <v>34</v>
      </c>
      <c r="F11" s="12">
        <v>29</v>
      </c>
      <c r="G11" s="12">
        <v>46</v>
      </c>
      <c r="H11" s="12">
        <v>30</v>
      </c>
      <c r="I11" s="12">
        <v>45</v>
      </c>
      <c r="J11" s="12">
        <f>1E+30</f>
        <v>1E+30</v>
      </c>
      <c r="K11" s="12">
        <f>1E+30</f>
        <v>1E+30</v>
      </c>
      <c r="L11" s="12">
        <v>28</v>
      </c>
      <c r="M11" s="12">
        <v>48</v>
      </c>
      <c r="N11" s="12">
        <v>33</v>
      </c>
      <c r="O11" s="12">
        <v>41</v>
      </c>
      <c r="P11" s="12">
        <v>48</v>
      </c>
    </row>
    <row r="12" spans="1:16" x14ac:dyDescent="0.25">
      <c r="A12" s="12">
        <v>7</v>
      </c>
      <c r="B12" s="12">
        <v>21</v>
      </c>
      <c r="C12" s="12">
        <f>1E+30</f>
        <v>1E+30</v>
      </c>
      <c r="D12" s="12">
        <v>47</v>
      </c>
      <c r="E12" s="12">
        <v>37</v>
      </c>
      <c r="F12" s="12">
        <v>34</v>
      </c>
      <c r="G12" s="12">
        <v>47</v>
      </c>
      <c r="H12" s="12">
        <v>20</v>
      </c>
      <c r="I12" s="12">
        <v>45</v>
      </c>
      <c r="J12" s="12">
        <v>31</v>
      </c>
      <c r="K12" s="12">
        <v>33</v>
      </c>
      <c r="L12" s="12">
        <f>1E+30</f>
        <v>1E+30</v>
      </c>
      <c r="M12" s="12">
        <f>1E+30</f>
        <v>1E+30</v>
      </c>
      <c r="N12" s="12">
        <v>33</v>
      </c>
      <c r="O12" s="12">
        <v>41</v>
      </c>
      <c r="P12" s="12">
        <v>25</v>
      </c>
    </row>
    <row r="13" spans="1:16" x14ac:dyDescent="0.25">
      <c r="A13" s="12">
        <v>8</v>
      </c>
      <c r="B13" s="12">
        <v>42</v>
      </c>
      <c r="C13" s="12">
        <v>34</v>
      </c>
      <c r="D13" s="12">
        <v>49</v>
      </c>
      <c r="E13" s="12">
        <v>26</v>
      </c>
      <c r="F13" s="12">
        <v>34</v>
      </c>
      <c r="G13" s="12">
        <v>23</v>
      </c>
      <c r="H13" s="12">
        <v>22</v>
      </c>
      <c r="I13" s="12">
        <v>39</v>
      </c>
      <c r="J13" s="12">
        <f>1E+30</f>
        <v>1E+30</v>
      </c>
      <c r="K13" s="12">
        <v>23</v>
      </c>
      <c r="L13" s="12">
        <v>50</v>
      </c>
      <c r="M13" s="12">
        <v>42</v>
      </c>
      <c r="N13" s="12">
        <v>42</v>
      </c>
      <c r="O13" s="12">
        <f>1E+30</f>
        <v>1E+30</v>
      </c>
      <c r="P13" s="12">
        <v>43</v>
      </c>
    </row>
    <row r="14" spans="1:16" x14ac:dyDescent="0.25">
      <c r="A14" s="12">
        <v>9</v>
      </c>
      <c r="B14" s="12">
        <v>27</v>
      </c>
      <c r="C14" s="12">
        <v>23</v>
      </c>
      <c r="D14" s="12">
        <v>20</v>
      </c>
      <c r="E14" s="12">
        <f>1E+30</f>
        <v>1E+30</v>
      </c>
      <c r="F14" s="12">
        <f>1E+30</f>
        <v>1E+30</v>
      </c>
      <c r="G14" s="12">
        <v>20</v>
      </c>
      <c r="H14" s="12">
        <v>50</v>
      </c>
      <c r="I14" s="12">
        <v>41</v>
      </c>
      <c r="J14" s="12">
        <v>37</v>
      </c>
      <c r="K14" s="12">
        <v>43</v>
      </c>
      <c r="L14" s="12">
        <v>47</v>
      </c>
      <c r="M14" s="12">
        <f>1E+30</f>
        <v>1E+30</v>
      </c>
      <c r="N14" s="12">
        <v>45</v>
      </c>
      <c r="O14" s="12">
        <v>30</v>
      </c>
      <c r="P14" s="12">
        <v>45</v>
      </c>
    </row>
    <row r="15" spans="1:16" x14ac:dyDescent="0.25">
      <c r="A15" s="12">
        <v>10</v>
      </c>
      <c r="B15" s="12">
        <f>1E+30</f>
        <v>1E+30</v>
      </c>
      <c r="C15" s="12">
        <v>40</v>
      </c>
      <c r="D15" s="12">
        <f>1E+30</f>
        <v>1E+30</v>
      </c>
      <c r="E15" s="12">
        <v>42</v>
      </c>
      <c r="F15" s="12">
        <v>43</v>
      </c>
      <c r="G15" s="12">
        <v>37</v>
      </c>
      <c r="H15" s="12">
        <v>39</v>
      </c>
      <c r="I15" s="12">
        <f>1E+30</f>
        <v>1E+30</v>
      </c>
      <c r="J15" s="12">
        <v>38</v>
      </c>
      <c r="K15" s="12">
        <v>40</v>
      </c>
      <c r="L15" s="12">
        <v>32</v>
      </c>
      <c r="M15" s="12">
        <v>20</v>
      </c>
      <c r="N15" s="12">
        <v>48</v>
      </c>
      <c r="O15" s="12">
        <v>22</v>
      </c>
      <c r="P15" s="12">
        <v>27</v>
      </c>
    </row>
    <row r="17" spans="1:19" x14ac:dyDescent="0.25">
      <c r="A17" s="14" t="s">
        <v>41</v>
      </c>
      <c r="E17" t="s">
        <v>338</v>
      </c>
      <c r="H17" s="12">
        <v>5</v>
      </c>
    </row>
    <row r="18" spans="1:19" x14ac:dyDescent="0.25">
      <c r="A18" s="14"/>
    </row>
    <row r="19" spans="1:19" x14ac:dyDescent="0.25">
      <c r="D19" t="s">
        <v>36</v>
      </c>
    </row>
    <row r="20" spans="1:19" x14ac:dyDescent="0.25">
      <c r="A20" s="12" t="s">
        <v>29</v>
      </c>
      <c r="B20" s="12">
        <v>1</v>
      </c>
      <c r="C20" s="12">
        <v>2</v>
      </c>
      <c r="D20" s="12">
        <v>3</v>
      </c>
      <c r="E20" s="12">
        <v>4</v>
      </c>
      <c r="F20" s="12">
        <v>5</v>
      </c>
      <c r="G20" s="12">
        <v>6</v>
      </c>
      <c r="H20" s="12">
        <v>7</v>
      </c>
      <c r="I20" s="12">
        <v>8</v>
      </c>
      <c r="J20" s="12">
        <v>9</v>
      </c>
      <c r="K20" s="12">
        <v>10</v>
      </c>
      <c r="L20" s="12">
        <v>11</v>
      </c>
      <c r="M20" s="12">
        <v>12</v>
      </c>
      <c r="N20" s="12">
        <v>13</v>
      </c>
      <c r="O20" s="12">
        <v>14</v>
      </c>
      <c r="P20" s="12">
        <v>15</v>
      </c>
    </row>
    <row r="21" spans="1:19" x14ac:dyDescent="0.25">
      <c r="A21" s="12">
        <v>1</v>
      </c>
      <c r="B21" s="12">
        <v>1</v>
      </c>
      <c r="C21" s="12">
        <v>0</v>
      </c>
      <c r="D21" s="12">
        <v>0</v>
      </c>
      <c r="E21" s="12">
        <v>0</v>
      </c>
      <c r="F21" s="12">
        <v>0</v>
      </c>
      <c r="G21" s="12">
        <v>0</v>
      </c>
      <c r="H21" s="12">
        <v>1</v>
      </c>
      <c r="I21" s="12">
        <v>1</v>
      </c>
      <c r="J21" s="12">
        <v>1</v>
      </c>
      <c r="K21" s="12">
        <v>1</v>
      </c>
      <c r="L21" s="12">
        <v>0</v>
      </c>
      <c r="M21" s="12">
        <v>0</v>
      </c>
      <c r="N21" s="12">
        <v>0</v>
      </c>
      <c r="O21" s="12">
        <v>0</v>
      </c>
      <c r="P21" s="12">
        <v>0</v>
      </c>
      <c r="Q21">
        <f>SUM(B21:P21)</f>
        <v>5</v>
      </c>
      <c r="R21" t="s">
        <v>45</v>
      </c>
      <c r="S21">
        <f>$H$17</f>
        <v>5</v>
      </c>
    </row>
    <row r="22" spans="1:19" x14ac:dyDescent="0.25">
      <c r="A22" s="12">
        <v>2</v>
      </c>
      <c r="B22" s="12">
        <v>0</v>
      </c>
      <c r="C22" s="12">
        <v>1</v>
      </c>
      <c r="D22" s="12">
        <v>1</v>
      </c>
      <c r="E22" s="12">
        <v>1</v>
      </c>
      <c r="F22" s="12">
        <v>1</v>
      </c>
      <c r="G22" s="12">
        <v>1</v>
      </c>
      <c r="H22" s="12">
        <v>0</v>
      </c>
      <c r="I22" s="12">
        <v>0</v>
      </c>
      <c r="J22" s="12">
        <v>0</v>
      </c>
      <c r="K22" s="12">
        <v>0</v>
      </c>
      <c r="L22" s="12">
        <v>0</v>
      </c>
      <c r="M22" s="12">
        <v>0</v>
      </c>
      <c r="N22" s="12">
        <v>0</v>
      </c>
      <c r="O22" s="12">
        <v>0</v>
      </c>
      <c r="P22" s="12">
        <v>0</v>
      </c>
      <c r="Q22">
        <f t="shared" ref="Q22:Q30" si="0">SUM(B22:P22)</f>
        <v>5</v>
      </c>
      <c r="R22" t="s">
        <v>45</v>
      </c>
      <c r="S22">
        <f t="shared" ref="S22:S30" si="1">$H$17</f>
        <v>5</v>
      </c>
    </row>
    <row r="23" spans="1:19" x14ac:dyDescent="0.25">
      <c r="A23" s="12">
        <v>3</v>
      </c>
      <c r="B23" s="12">
        <v>0</v>
      </c>
      <c r="C23" s="12">
        <v>0</v>
      </c>
      <c r="D23" s="12">
        <v>0</v>
      </c>
      <c r="E23" s="12">
        <v>0</v>
      </c>
      <c r="F23" s="12">
        <v>0</v>
      </c>
      <c r="G23" s="12">
        <v>0</v>
      </c>
      <c r="H23" s="12">
        <v>0</v>
      </c>
      <c r="I23" s="12">
        <v>0</v>
      </c>
      <c r="J23" s="12">
        <v>0</v>
      </c>
      <c r="K23" s="12">
        <v>0</v>
      </c>
      <c r="L23" s="12">
        <v>0</v>
      </c>
      <c r="M23" s="12">
        <v>0</v>
      </c>
      <c r="N23" s="12">
        <v>0</v>
      </c>
      <c r="O23" s="12">
        <v>0</v>
      </c>
      <c r="P23" s="12">
        <v>0</v>
      </c>
      <c r="Q23">
        <f t="shared" si="0"/>
        <v>0</v>
      </c>
      <c r="R23" t="s">
        <v>45</v>
      </c>
      <c r="S23">
        <f t="shared" si="1"/>
        <v>5</v>
      </c>
    </row>
    <row r="24" spans="1:19" x14ac:dyDescent="0.25">
      <c r="A24" s="12">
        <v>4</v>
      </c>
      <c r="B24" s="12">
        <v>0</v>
      </c>
      <c r="C24" s="12">
        <v>0</v>
      </c>
      <c r="D24" s="12">
        <v>0</v>
      </c>
      <c r="E24" s="12">
        <v>0</v>
      </c>
      <c r="F24" s="12">
        <v>0</v>
      </c>
      <c r="G24" s="12">
        <v>0</v>
      </c>
      <c r="H24" s="12">
        <v>0</v>
      </c>
      <c r="I24" s="12">
        <v>0</v>
      </c>
      <c r="J24" s="12">
        <v>0</v>
      </c>
      <c r="K24" s="12">
        <v>0</v>
      </c>
      <c r="L24" s="12">
        <v>0</v>
      </c>
      <c r="M24" s="12">
        <v>0</v>
      </c>
      <c r="N24" s="12">
        <v>0</v>
      </c>
      <c r="O24" s="12">
        <v>0</v>
      </c>
      <c r="P24" s="12">
        <v>0</v>
      </c>
      <c r="Q24">
        <f t="shared" si="0"/>
        <v>0</v>
      </c>
      <c r="R24" t="s">
        <v>45</v>
      </c>
      <c r="S24">
        <f t="shared" si="1"/>
        <v>5</v>
      </c>
    </row>
    <row r="25" spans="1:19" x14ac:dyDescent="0.25">
      <c r="A25" s="12">
        <v>5</v>
      </c>
      <c r="B25" s="12">
        <v>0</v>
      </c>
      <c r="C25" s="12">
        <v>0</v>
      </c>
      <c r="D25" s="12">
        <v>0</v>
      </c>
      <c r="E25" s="12">
        <v>0</v>
      </c>
      <c r="F25" s="12">
        <v>0</v>
      </c>
      <c r="G25" s="12">
        <v>0</v>
      </c>
      <c r="H25" s="12">
        <v>0</v>
      </c>
      <c r="I25" s="12">
        <v>0</v>
      </c>
      <c r="J25" s="12">
        <v>0</v>
      </c>
      <c r="K25" s="12">
        <v>0</v>
      </c>
      <c r="L25" s="12">
        <v>0</v>
      </c>
      <c r="M25" s="12">
        <v>0</v>
      </c>
      <c r="N25" s="12">
        <v>0</v>
      </c>
      <c r="O25" s="12">
        <v>0</v>
      </c>
      <c r="P25" s="12">
        <v>0</v>
      </c>
      <c r="Q25">
        <f t="shared" si="0"/>
        <v>0</v>
      </c>
      <c r="R25" t="s">
        <v>45</v>
      </c>
      <c r="S25">
        <f t="shared" si="1"/>
        <v>5</v>
      </c>
    </row>
    <row r="26" spans="1:19" x14ac:dyDescent="0.25">
      <c r="A26" s="12">
        <v>6</v>
      </c>
      <c r="B26" s="12">
        <v>0</v>
      </c>
      <c r="C26" s="12">
        <v>0</v>
      </c>
      <c r="D26" s="12">
        <v>0</v>
      </c>
      <c r="E26" s="12">
        <v>0</v>
      </c>
      <c r="F26" s="12">
        <v>0</v>
      </c>
      <c r="G26" s="12">
        <v>0</v>
      </c>
      <c r="H26" s="12">
        <v>0</v>
      </c>
      <c r="I26" s="12">
        <v>0</v>
      </c>
      <c r="J26" s="12">
        <v>0</v>
      </c>
      <c r="K26" s="12">
        <v>0</v>
      </c>
      <c r="L26" s="12">
        <v>0</v>
      </c>
      <c r="M26" s="12">
        <v>0</v>
      </c>
      <c r="N26" s="12">
        <v>0</v>
      </c>
      <c r="O26" s="12">
        <v>0</v>
      </c>
      <c r="P26" s="12">
        <v>0</v>
      </c>
      <c r="Q26">
        <f t="shared" si="0"/>
        <v>0</v>
      </c>
      <c r="R26" t="s">
        <v>45</v>
      </c>
      <c r="S26">
        <f t="shared" si="1"/>
        <v>5</v>
      </c>
    </row>
    <row r="27" spans="1:19" x14ac:dyDescent="0.25">
      <c r="A27" s="12">
        <v>7</v>
      </c>
      <c r="B27" s="12">
        <v>0</v>
      </c>
      <c r="C27" s="12">
        <v>0</v>
      </c>
      <c r="D27" s="12">
        <v>0</v>
      </c>
      <c r="E27" s="12">
        <v>0</v>
      </c>
      <c r="F27" s="12">
        <v>0</v>
      </c>
      <c r="G27" s="12">
        <v>0</v>
      </c>
      <c r="H27" s="12">
        <v>0</v>
      </c>
      <c r="I27" s="12">
        <v>0</v>
      </c>
      <c r="J27" s="12">
        <v>0</v>
      </c>
      <c r="K27" s="12">
        <v>0</v>
      </c>
      <c r="L27" s="12">
        <v>0</v>
      </c>
      <c r="M27" s="12">
        <v>0</v>
      </c>
      <c r="N27" s="12">
        <v>0</v>
      </c>
      <c r="O27" s="12">
        <v>0</v>
      </c>
      <c r="P27" s="12">
        <v>0</v>
      </c>
      <c r="Q27">
        <f t="shared" si="0"/>
        <v>0</v>
      </c>
      <c r="R27" t="s">
        <v>45</v>
      </c>
      <c r="S27">
        <f t="shared" si="1"/>
        <v>5</v>
      </c>
    </row>
    <row r="28" spans="1:19" x14ac:dyDescent="0.25">
      <c r="A28" s="12">
        <v>8</v>
      </c>
      <c r="B28" s="12">
        <v>0</v>
      </c>
      <c r="C28" s="12">
        <v>0</v>
      </c>
      <c r="D28" s="12">
        <v>0</v>
      </c>
      <c r="E28" s="12">
        <v>0</v>
      </c>
      <c r="F28" s="12">
        <v>0</v>
      </c>
      <c r="G28" s="12">
        <v>0</v>
      </c>
      <c r="H28" s="12">
        <v>0</v>
      </c>
      <c r="I28" s="12">
        <v>0</v>
      </c>
      <c r="J28" s="12">
        <v>0</v>
      </c>
      <c r="K28" s="12">
        <v>0</v>
      </c>
      <c r="L28" s="12">
        <v>0</v>
      </c>
      <c r="M28" s="12">
        <v>0</v>
      </c>
      <c r="N28" s="12">
        <v>0</v>
      </c>
      <c r="O28" s="12">
        <v>0</v>
      </c>
      <c r="P28" s="12">
        <v>0</v>
      </c>
      <c r="Q28">
        <f t="shared" si="0"/>
        <v>0</v>
      </c>
      <c r="R28" t="s">
        <v>45</v>
      </c>
      <c r="S28">
        <f t="shared" si="1"/>
        <v>5</v>
      </c>
    </row>
    <row r="29" spans="1:19" x14ac:dyDescent="0.25">
      <c r="A29" s="12">
        <v>9</v>
      </c>
      <c r="B29" s="12">
        <v>0</v>
      </c>
      <c r="C29" s="12">
        <v>0</v>
      </c>
      <c r="D29" s="12">
        <v>0</v>
      </c>
      <c r="E29" s="12">
        <v>0</v>
      </c>
      <c r="F29" s="12">
        <v>0</v>
      </c>
      <c r="G29" s="12">
        <v>0</v>
      </c>
      <c r="H29" s="12">
        <v>0</v>
      </c>
      <c r="I29" s="12">
        <v>0</v>
      </c>
      <c r="J29" s="12">
        <v>0</v>
      </c>
      <c r="K29" s="12">
        <v>0</v>
      </c>
      <c r="L29" s="12">
        <v>0</v>
      </c>
      <c r="M29" s="12">
        <v>0</v>
      </c>
      <c r="N29" s="12">
        <v>0</v>
      </c>
      <c r="O29" s="12">
        <v>0</v>
      </c>
      <c r="P29" s="12">
        <v>0</v>
      </c>
      <c r="Q29">
        <f t="shared" si="0"/>
        <v>0</v>
      </c>
      <c r="R29" t="s">
        <v>45</v>
      </c>
      <c r="S29">
        <f t="shared" si="1"/>
        <v>5</v>
      </c>
    </row>
    <row r="30" spans="1:19" x14ac:dyDescent="0.25">
      <c r="A30" s="12">
        <v>10</v>
      </c>
      <c r="B30" s="12">
        <v>0</v>
      </c>
      <c r="C30" s="12">
        <v>0</v>
      </c>
      <c r="D30" s="12">
        <v>0</v>
      </c>
      <c r="E30" s="12">
        <v>0</v>
      </c>
      <c r="F30" s="12">
        <v>0</v>
      </c>
      <c r="G30" s="12">
        <v>0</v>
      </c>
      <c r="H30" s="12">
        <v>0</v>
      </c>
      <c r="I30" s="12">
        <v>0</v>
      </c>
      <c r="J30" s="12">
        <v>0</v>
      </c>
      <c r="K30" s="12">
        <v>0</v>
      </c>
      <c r="L30" s="12">
        <v>1</v>
      </c>
      <c r="M30" s="12">
        <v>1</v>
      </c>
      <c r="N30" s="12">
        <v>1</v>
      </c>
      <c r="O30" s="12">
        <v>1</v>
      </c>
      <c r="P30" s="12">
        <v>1</v>
      </c>
      <c r="Q30">
        <f t="shared" si="0"/>
        <v>5</v>
      </c>
      <c r="R30" t="s">
        <v>45</v>
      </c>
      <c r="S30">
        <f t="shared" si="1"/>
        <v>5</v>
      </c>
    </row>
    <row r="31" spans="1:19" x14ac:dyDescent="0.25">
      <c r="B31">
        <f>SUM(B21:B30)</f>
        <v>1</v>
      </c>
      <c r="C31">
        <f t="shared" ref="C31:P31" si="2">SUM(C21:C30)</f>
        <v>1</v>
      </c>
      <c r="D31">
        <f t="shared" si="2"/>
        <v>1</v>
      </c>
      <c r="E31">
        <f t="shared" si="2"/>
        <v>1</v>
      </c>
      <c r="F31">
        <f t="shared" si="2"/>
        <v>1</v>
      </c>
      <c r="G31">
        <f t="shared" si="2"/>
        <v>1</v>
      </c>
      <c r="H31">
        <f t="shared" si="2"/>
        <v>1</v>
      </c>
      <c r="I31">
        <f t="shared" si="2"/>
        <v>1</v>
      </c>
      <c r="J31">
        <f t="shared" si="2"/>
        <v>1</v>
      </c>
      <c r="K31">
        <f t="shared" si="2"/>
        <v>1</v>
      </c>
      <c r="L31">
        <f t="shared" si="2"/>
        <v>1</v>
      </c>
      <c r="M31">
        <f t="shared" si="2"/>
        <v>1</v>
      </c>
      <c r="N31">
        <f t="shared" si="2"/>
        <v>1</v>
      </c>
      <c r="O31">
        <f t="shared" si="2"/>
        <v>1</v>
      </c>
      <c r="P31">
        <f t="shared" si="2"/>
        <v>1</v>
      </c>
    </row>
    <row r="32" spans="1:19" x14ac:dyDescent="0.25">
      <c r="B32" s="32" t="s">
        <v>256</v>
      </c>
      <c r="C32" s="32" t="s">
        <v>256</v>
      </c>
      <c r="D32" s="32" t="s">
        <v>256</v>
      </c>
      <c r="E32" s="32" t="s">
        <v>256</v>
      </c>
      <c r="F32" s="32" t="s">
        <v>256</v>
      </c>
      <c r="G32" s="32" t="s">
        <v>256</v>
      </c>
      <c r="H32" s="32" t="s">
        <v>256</v>
      </c>
      <c r="I32" s="32" t="s">
        <v>256</v>
      </c>
      <c r="J32" s="32" t="s">
        <v>256</v>
      </c>
      <c r="K32" s="32" t="s">
        <v>256</v>
      </c>
      <c r="L32" s="32" t="s">
        <v>256</v>
      </c>
      <c r="M32" s="32" t="s">
        <v>256</v>
      </c>
      <c r="N32" s="32" t="s">
        <v>256</v>
      </c>
      <c r="O32" s="32" t="s">
        <v>256</v>
      </c>
      <c r="P32" s="32" t="s">
        <v>256</v>
      </c>
    </row>
    <row r="33" spans="1:16" x14ac:dyDescent="0.25">
      <c r="B33">
        <v>1</v>
      </c>
      <c r="C33">
        <v>1</v>
      </c>
      <c r="D33">
        <v>1</v>
      </c>
      <c r="E33">
        <v>1</v>
      </c>
      <c r="F33">
        <v>1</v>
      </c>
      <c r="G33">
        <v>1</v>
      </c>
      <c r="H33">
        <v>1</v>
      </c>
      <c r="I33">
        <v>1</v>
      </c>
      <c r="J33">
        <v>1</v>
      </c>
      <c r="K33">
        <v>1</v>
      </c>
      <c r="L33">
        <v>1</v>
      </c>
      <c r="M33">
        <v>1</v>
      </c>
      <c r="N33">
        <v>1</v>
      </c>
      <c r="O33">
        <v>1</v>
      </c>
      <c r="P33">
        <v>1</v>
      </c>
    </row>
    <row r="35" spans="1:16" x14ac:dyDescent="0.25">
      <c r="A35" t="s">
        <v>332</v>
      </c>
      <c r="B35">
        <f>SUMPRODUCT(B21:P30,B6:P15)</f>
        <v>469</v>
      </c>
    </row>
    <row r="37" spans="1:16" x14ac:dyDescent="0.25">
      <c r="A37" t="s">
        <v>334</v>
      </c>
    </row>
    <row r="39" spans="1:16" x14ac:dyDescent="0.25">
      <c r="D39" t="s">
        <v>36</v>
      </c>
    </row>
    <row r="40" spans="1:16" x14ac:dyDescent="0.25">
      <c r="A40" t="s">
        <v>29</v>
      </c>
      <c r="B40">
        <v>1</v>
      </c>
      <c r="C40">
        <v>2</v>
      </c>
      <c r="D40">
        <v>3</v>
      </c>
      <c r="E40">
        <v>4</v>
      </c>
      <c r="F40">
        <v>5</v>
      </c>
      <c r="G40">
        <v>6</v>
      </c>
      <c r="H40">
        <v>7</v>
      </c>
      <c r="I40">
        <v>8</v>
      </c>
      <c r="J40">
        <v>9</v>
      </c>
      <c r="K40">
        <v>10</v>
      </c>
      <c r="L40">
        <v>11</v>
      </c>
      <c r="M40">
        <v>12</v>
      </c>
      <c r="N40">
        <v>13</v>
      </c>
      <c r="O40">
        <v>14</v>
      </c>
      <c r="P40">
        <v>15</v>
      </c>
    </row>
    <row r="41" spans="1:16" x14ac:dyDescent="0.25">
      <c r="A41">
        <v>1</v>
      </c>
      <c r="B41">
        <v>1</v>
      </c>
      <c r="C41">
        <v>0</v>
      </c>
      <c r="D41">
        <v>0</v>
      </c>
      <c r="E41">
        <v>0</v>
      </c>
      <c r="F41">
        <v>0</v>
      </c>
      <c r="G41">
        <v>0</v>
      </c>
      <c r="H41">
        <v>0</v>
      </c>
      <c r="I41">
        <v>0</v>
      </c>
      <c r="J41">
        <v>0</v>
      </c>
      <c r="K41">
        <v>0</v>
      </c>
      <c r="L41">
        <v>0</v>
      </c>
      <c r="M41">
        <v>0</v>
      </c>
      <c r="N41">
        <v>1</v>
      </c>
      <c r="O41">
        <v>0</v>
      </c>
      <c r="P41">
        <v>0</v>
      </c>
    </row>
    <row r="42" spans="1:16" x14ac:dyDescent="0.25">
      <c r="A42">
        <v>2</v>
      </c>
      <c r="B42">
        <v>0</v>
      </c>
      <c r="C42">
        <v>1</v>
      </c>
      <c r="D42">
        <v>1</v>
      </c>
      <c r="E42">
        <v>0</v>
      </c>
      <c r="F42">
        <v>0</v>
      </c>
      <c r="G42">
        <v>0</v>
      </c>
      <c r="H42">
        <v>0</v>
      </c>
      <c r="I42">
        <v>0</v>
      </c>
      <c r="J42">
        <v>0</v>
      </c>
      <c r="K42">
        <v>0</v>
      </c>
      <c r="L42">
        <v>0</v>
      </c>
      <c r="M42">
        <v>0</v>
      </c>
      <c r="N42">
        <v>0</v>
      </c>
      <c r="O42">
        <v>0</v>
      </c>
      <c r="P42">
        <v>0</v>
      </c>
    </row>
    <row r="43" spans="1:16" x14ac:dyDescent="0.25">
      <c r="A43">
        <v>3</v>
      </c>
      <c r="B43">
        <v>0</v>
      </c>
      <c r="C43">
        <v>0</v>
      </c>
      <c r="D43">
        <v>0</v>
      </c>
      <c r="E43">
        <v>1</v>
      </c>
      <c r="F43">
        <v>1</v>
      </c>
      <c r="G43">
        <v>0</v>
      </c>
      <c r="H43">
        <v>0</v>
      </c>
      <c r="I43">
        <v>0</v>
      </c>
      <c r="J43">
        <v>0</v>
      </c>
      <c r="K43">
        <v>0</v>
      </c>
      <c r="L43">
        <v>0</v>
      </c>
      <c r="M43">
        <v>0</v>
      </c>
      <c r="N43">
        <v>0</v>
      </c>
      <c r="O43">
        <v>0</v>
      </c>
      <c r="P43">
        <v>0</v>
      </c>
    </row>
    <row r="44" spans="1:16" x14ac:dyDescent="0.25">
      <c r="A44">
        <v>4</v>
      </c>
      <c r="B44">
        <v>0</v>
      </c>
      <c r="C44">
        <v>0</v>
      </c>
      <c r="D44">
        <v>0</v>
      </c>
      <c r="E44">
        <v>0</v>
      </c>
      <c r="F44">
        <v>0</v>
      </c>
      <c r="G44">
        <v>1</v>
      </c>
      <c r="H44">
        <v>1</v>
      </c>
      <c r="I44">
        <v>0</v>
      </c>
      <c r="J44">
        <v>0</v>
      </c>
      <c r="K44">
        <v>0</v>
      </c>
      <c r="L44">
        <v>0</v>
      </c>
      <c r="M44">
        <v>0</v>
      </c>
      <c r="N44">
        <v>0</v>
      </c>
      <c r="O44">
        <v>0</v>
      </c>
      <c r="P44">
        <v>0</v>
      </c>
    </row>
    <row r="45" spans="1:16" x14ac:dyDescent="0.25">
      <c r="A45">
        <v>5</v>
      </c>
      <c r="B45">
        <v>0</v>
      </c>
      <c r="C45">
        <v>0</v>
      </c>
      <c r="D45">
        <v>0</v>
      </c>
      <c r="E45">
        <v>0</v>
      </c>
      <c r="F45">
        <v>0</v>
      </c>
      <c r="G45">
        <v>0</v>
      </c>
      <c r="H45">
        <v>0</v>
      </c>
      <c r="I45">
        <v>0</v>
      </c>
      <c r="J45">
        <v>1</v>
      </c>
      <c r="K45">
        <v>0</v>
      </c>
      <c r="L45">
        <v>0</v>
      </c>
      <c r="M45">
        <v>1</v>
      </c>
      <c r="N45">
        <v>0</v>
      </c>
      <c r="O45">
        <v>0</v>
      </c>
      <c r="P45">
        <v>0</v>
      </c>
    </row>
    <row r="46" spans="1:16" x14ac:dyDescent="0.25">
      <c r="A46">
        <v>6</v>
      </c>
      <c r="B46">
        <v>0</v>
      </c>
      <c r="C46">
        <v>0</v>
      </c>
      <c r="D46">
        <v>0</v>
      </c>
      <c r="E46">
        <v>0</v>
      </c>
      <c r="F46">
        <v>0</v>
      </c>
      <c r="G46">
        <v>0</v>
      </c>
      <c r="H46">
        <v>0</v>
      </c>
      <c r="I46">
        <v>0</v>
      </c>
      <c r="J46">
        <v>0</v>
      </c>
      <c r="K46">
        <v>0</v>
      </c>
      <c r="L46">
        <v>1</v>
      </c>
      <c r="M46">
        <v>0</v>
      </c>
      <c r="N46">
        <v>0</v>
      </c>
      <c r="O46">
        <v>0</v>
      </c>
      <c r="P46">
        <v>0</v>
      </c>
    </row>
    <row r="47" spans="1:16" x14ac:dyDescent="0.25">
      <c r="A47">
        <v>7</v>
      </c>
      <c r="B47">
        <v>0</v>
      </c>
      <c r="C47">
        <v>0</v>
      </c>
      <c r="D47">
        <v>0</v>
      </c>
      <c r="E47">
        <v>0</v>
      </c>
      <c r="F47">
        <v>0</v>
      </c>
      <c r="G47">
        <v>0</v>
      </c>
      <c r="H47">
        <v>0</v>
      </c>
      <c r="I47">
        <v>1</v>
      </c>
      <c r="J47">
        <v>0</v>
      </c>
      <c r="K47">
        <v>1</v>
      </c>
      <c r="L47">
        <v>0</v>
      </c>
      <c r="M47">
        <v>0</v>
      </c>
      <c r="N47">
        <v>0</v>
      </c>
      <c r="O47">
        <v>0</v>
      </c>
      <c r="P47">
        <v>0</v>
      </c>
    </row>
    <row r="48" spans="1:16" x14ac:dyDescent="0.25">
      <c r="A48">
        <v>8</v>
      </c>
      <c r="B48">
        <v>0</v>
      </c>
      <c r="C48">
        <v>0</v>
      </c>
      <c r="D48">
        <v>0</v>
      </c>
      <c r="E48">
        <v>0</v>
      </c>
      <c r="F48">
        <v>0</v>
      </c>
      <c r="G48">
        <v>0</v>
      </c>
      <c r="H48">
        <v>0</v>
      </c>
      <c r="I48">
        <v>0</v>
      </c>
      <c r="J48">
        <v>0</v>
      </c>
      <c r="K48">
        <v>0</v>
      </c>
      <c r="L48">
        <v>0</v>
      </c>
      <c r="M48">
        <v>0</v>
      </c>
      <c r="N48">
        <v>0</v>
      </c>
      <c r="O48">
        <v>0</v>
      </c>
      <c r="P48">
        <v>0</v>
      </c>
    </row>
    <row r="49" spans="1:16" x14ac:dyDescent="0.25">
      <c r="A49">
        <v>9</v>
      </c>
      <c r="B49">
        <v>0</v>
      </c>
      <c r="C49">
        <v>0</v>
      </c>
      <c r="D49">
        <v>0</v>
      </c>
      <c r="E49">
        <v>0</v>
      </c>
      <c r="F49">
        <v>0</v>
      </c>
      <c r="G49">
        <v>0</v>
      </c>
      <c r="H49">
        <v>0</v>
      </c>
      <c r="I49">
        <v>0</v>
      </c>
      <c r="J49">
        <v>0</v>
      </c>
      <c r="K49">
        <v>0</v>
      </c>
      <c r="L49">
        <v>0</v>
      </c>
      <c r="M49">
        <v>0</v>
      </c>
      <c r="N49">
        <v>0</v>
      </c>
      <c r="O49">
        <v>0</v>
      </c>
      <c r="P49">
        <v>0</v>
      </c>
    </row>
    <row r="50" spans="1:16" x14ac:dyDescent="0.25">
      <c r="A50">
        <v>10</v>
      </c>
      <c r="B50">
        <v>0</v>
      </c>
      <c r="C50">
        <v>0</v>
      </c>
      <c r="D50">
        <v>0</v>
      </c>
      <c r="E50">
        <v>0</v>
      </c>
      <c r="F50">
        <v>0</v>
      </c>
      <c r="G50">
        <v>0</v>
      </c>
      <c r="H50">
        <v>0</v>
      </c>
      <c r="I50">
        <v>0</v>
      </c>
      <c r="J50">
        <v>0</v>
      </c>
      <c r="K50">
        <v>0</v>
      </c>
      <c r="L50">
        <v>0</v>
      </c>
      <c r="M50">
        <v>0</v>
      </c>
      <c r="N50">
        <v>0</v>
      </c>
      <c r="O50">
        <v>1</v>
      </c>
      <c r="P50">
        <v>1</v>
      </c>
    </row>
    <row r="51" spans="1:16" x14ac:dyDescent="0.25">
      <c r="A51" t="s">
        <v>332</v>
      </c>
      <c r="B51">
        <v>461</v>
      </c>
    </row>
    <row r="55" spans="1:16" x14ac:dyDescent="0.25">
      <c r="A55" t="s">
        <v>335</v>
      </c>
    </row>
    <row r="56" spans="1:16" x14ac:dyDescent="0.25">
      <c r="A56" t="s">
        <v>336</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K8"/>
  <sheetViews>
    <sheetView workbookViewId="0">
      <selection activeCell="E8" sqref="E8"/>
    </sheetView>
  </sheetViews>
  <sheetFormatPr defaultRowHeight="15" x14ac:dyDescent="0.25"/>
  <sheetData>
    <row r="1" spans="1:11" x14ac:dyDescent="0.25">
      <c r="A1" s="14" t="s">
        <v>339</v>
      </c>
      <c r="K1" s="36" t="str">
        <f>CONCATENATE("Sensitivity of ",$K$4," to ","Max number of jobs")</f>
        <v>Sensitivity of $B$35 to Max number of jobs</v>
      </c>
    </row>
    <row r="2" spans="1:11" x14ac:dyDescent="0.25">
      <c r="A2" s="14" t="s">
        <v>337</v>
      </c>
    </row>
    <row r="3" spans="1:11" x14ac:dyDescent="0.25">
      <c r="A3" t="s">
        <v>342</v>
      </c>
      <c r="K3" t="s">
        <v>340</v>
      </c>
    </row>
    <row r="4" spans="1:11" ht="32.25" x14ac:dyDescent="0.25">
      <c r="B4" s="34" t="s">
        <v>333</v>
      </c>
      <c r="J4" s="36">
        <f>MATCH($K$4,OutputAddresses,0)</f>
        <v>1</v>
      </c>
      <c r="K4" s="35" t="s">
        <v>333</v>
      </c>
    </row>
    <row r="5" spans="1:11" x14ac:dyDescent="0.25">
      <c r="A5" s="28">
        <v>2</v>
      </c>
      <c r="B5" s="37">
        <v>461</v>
      </c>
      <c r="K5">
        <f>INDEX(OutputValues,1,$J$4)</f>
        <v>461</v>
      </c>
    </row>
    <row r="6" spans="1:11" x14ac:dyDescent="0.25">
      <c r="A6" s="28">
        <v>3</v>
      </c>
      <c r="B6" s="38">
        <v>507</v>
      </c>
      <c r="K6">
        <f>INDEX(OutputValues,2,$J$4)</f>
        <v>507</v>
      </c>
    </row>
    <row r="7" spans="1:11" x14ac:dyDescent="0.25">
      <c r="A7" s="28">
        <v>4</v>
      </c>
      <c r="B7" s="38">
        <v>483</v>
      </c>
      <c r="K7">
        <f>INDEX(OutputValues,3,$J$4)</f>
        <v>483</v>
      </c>
    </row>
    <row r="8" spans="1:11" x14ac:dyDescent="0.25">
      <c r="A8" s="28">
        <v>5</v>
      </c>
      <c r="B8" s="39">
        <v>469</v>
      </c>
      <c r="K8">
        <f>INDEX(OutputValues,4,$J$4)</f>
        <v>469</v>
      </c>
    </row>
  </sheetData>
  <dataValidations count="1">
    <dataValidation type="list" allowBlank="1" showInputMessage="1" showErrorMessage="1" sqref="K4">
      <formula1>OutputAddresses</formula1>
    </dataValidation>
  </dataValidations>
  <pageMargins left="0.7" right="0.7" top="0.75" bottom="0.75" header="0.3" footer="0.3"/>
  <drawing r:id="rId1"/>
  <legacy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44"/>
  <sheetViews>
    <sheetView showGridLines="0" workbookViewId="0"/>
  </sheetViews>
  <sheetFormatPr defaultRowHeight="15" x14ac:dyDescent="0.25"/>
  <cols>
    <col min="1" max="1" width="2.28515625" customWidth="1"/>
    <col min="2" max="2" width="17.42578125" customWidth="1"/>
    <col min="3" max="3" width="8.42578125" bestFit="1" customWidth="1"/>
    <col min="4" max="4" width="13.7109375" bestFit="1" customWidth="1"/>
    <col min="5" max="5" width="10.85546875" bestFit="1" customWidth="1"/>
    <col min="6" max="6" width="11.42578125" customWidth="1"/>
    <col min="7" max="7" width="5.42578125" customWidth="1"/>
  </cols>
  <sheetData>
    <row r="1" spans="1:5" x14ac:dyDescent="0.25">
      <c r="A1" s="14" t="s">
        <v>49</v>
      </c>
    </row>
    <row r="2" spans="1:5" x14ac:dyDescent="0.25">
      <c r="A2" s="14" t="s">
        <v>345</v>
      </c>
    </row>
    <row r="3" spans="1:5" x14ac:dyDescent="0.25">
      <c r="A3" s="14" t="s">
        <v>346</v>
      </c>
    </row>
    <row r="4" spans="1:5" x14ac:dyDescent="0.25">
      <c r="A4" s="14" t="s">
        <v>52</v>
      </c>
    </row>
    <row r="5" spans="1:5" x14ac:dyDescent="0.25">
      <c r="A5" s="14" t="s">
        <v>53</v>
      </c>
    </row>
    <row r="6" spans="1:5" x14ac:dyDescent="0.25">
      <c r="A6" s="14"/>
      <c r="B6" t="s">
        <v>54</v>
      </c>
    </row>
    <row r="7" spans="1:5" x14ac:dyDescent="0.25">
      <c r="A7" s="14"/>
      <c r="B7" t="s">
        <v>55</v>
      </c>
    </row>
    <row r="8" spans="1:5" x14ac:dyDescent="0.25">
      <c r="A8" s="14"/>
      <c r="B8" t="s">
        <v>328</v>
      </c>
    </row>
    <row r="9" spans="1:5" x14ac:dyDescent="0.25">
      <c r="A9" s="14" t="s">
        <v>57</v>
      </c>
    </row>
    <row r="10" spans="1:5" x14ac:dyDescent="0.25">
      <c r="B10" t="s">
        <v>58</v>
      </c>
    </row>
    <row r="11" spans="1:5" x14ac:dyDescent="0.25">
      <c r="B11" t="s">
        <v>59</v>
      </c>
    </row>
    <row r="14" spans="1:5" ht="15.75" thickBot="1" x14ac:dyDescent="0.3">
      <c r="A14" t="s">
        <v>60</v>
      </c>
    </row>
    <row r="15" spans="1:5" ht="15.75" thickBot="1" x14ac:dyDescent="0.3">
      <c r="B15" s="23" t="s">
        <v>61</v>
      </c>
      <c r="C15" s="23" t="s">
        <v>62</v>
      </c>
      <c r="D15" s="23" t="s">
        <v>63</v>
      </c>
      <c r="E15" s="23" t="s">
        <v>64</v>
      </c>
    </row>
    <row r="16" spans="1:5" ht="15.75" thickBot="1" x14ac:dyDescent="0.3">
      <c r="B16" s="22" t="s">
        <v>110</v>
      </c>
      <c r="C16" s="22" t="s">
        <v>347</v>
      </c>
      <c r="D16" s="40">
        <v>100</v>
      </c>
      <c r="E16" s="40">
        <v>330</v>
      </c>
    </row>
    <row r="19" spans="1:6" ht="15.75" thickBot="1" x14ac:dyDescent="0.3">
      <c r="A19" t="s">
        <v>65</v>
      </c>
    </row>
    <row r="20" spans="1:6" ht="15.75" thickBot="1" x14ac:dyDescent="0.3">
      <c r="B20" s="23" t="s">
        <v>61</v>
      </c>
      <c r="C20" s="23" t="s">
        <v>62</v>
      </c>
      <c r="D20" s="23" t="s">
        <v>63</v>
      </c>
      <c r="E20" s="23" t="s">
        <v>64</v>
      </c>
      <c r="F20" s="23" t="s">
        <v>66</v>
      </c>
    </row>
    <row r="21" spans="1:6" x14ac:dyDescent="0.25">
      <c r="B21" s="24" t="s">
        <v>348</v>
      </c>
      <c r="C21" s="24" t="s">
        <v>272</v>
      </c>
      <c r="D21" s="26">
        <v>1</v>
      </c>
      <c r="E21" s="26">
        <v>0</v>
      </c>
      <c r="F21" s="24" t="s">
        <v>322</v>
      </c>
    </row>
    <row r="22" spans="1:6" x14ac:dyDescent="0.25">
      <c r="B22" s="24" t="s">
        <v>349</v>
      </c>
      <c r="C22" s="24" t="s">
        <v>272</v>
      </c>
      <c r="D22" s="26">
        <v>0</v>
      </c>
      <c r="E22" s="26">
        <v>1</v>
      </c>
      <c r="F22" s="24" t="s">
        <v>322</v>
      </c>
    </row>
    <row r="23" spans="1:6" x14ac:dyDescent="0.25">
      <c r="B23" s="24" t="s">
        <v>350</v>
      </c>
      <c r="C23" s="24" t="s">
        <v>272</v>
      </c>
      <c r="D23" s="26">
        <v>0</v>
      </c>
      <c r="E23" s="26">
        <v>0</v>
      </c>
      <c r="F23" s="24" t="s">
        <v>322</v>
      </c>
    </row>
    <row r="24" spans="1:6" x14ac:dyDescent="0.25">
      <c r="B24" s="24" t="s">
        <v>351</v>
      </c>
      <c r="C24" s="24" t="s">
        <v>272</v>
      </c>
      <c r="D24" s="26">
        <v>0</v>
      </c>
      <c r="E24" s="26">
        <v>1</v>
      </c>
      <c r="F24" s="24" t="s">
        <v>322</v>
      </c>
    </row>
    <row r="25" spans="1:6" x14ac:dyDescent="0.25">
      <c r="B25" s="24" t="s">
        <v>352</v>
      </c>
      <c r="C25" s="24" t="s">
        <v>272</v>
      </c>
      <c r="D25" s="26">
        <v>0</v>
      </c>
      <c r="E25" s="26">
        <v>0</v>
      </c>
      <c r="F25" s="24" t="s">
        <v>322</v>
      </c>
    </row>
    <row r="26" spans="1:6" x14ac:dyDescent="0.25">
      <c r="B26" s="24" t="s">
        <v>353</v>
      </c>
      <c r="C26" s="24" t="s">
        <v>272</v>
      </c>
      <c r="D26" s="26">
        <v>0</v>
      </c>
      <c r="E26" s="26">
        <v>1</v>
      </c>
      <c r="F26" s="24" t="s">
        <v>322</v>
      </c>
    </row>
    <row r="27" spans="1:6" x14ac:dyDescent="0.25">
      <c r="B27" s="24" t="s">
        <v>354</v>
      </c>
      <c r="C27" s="24" t="s">
        <v>272</v>
      </c>
      <c r="D27" s="26">
        <v>0</v>
      </c>
      <c r="E27" s="26">
        <v>0</v>
      </c>
      <c r="F27" s="24" t="s">
        <v>322</v>
      </c>
    </row>
    <row r="28" spans="1:6" x14ac:dyDescent="0.25">
      <c r="B28" s="24" t="s">
        <v>355</v>
      </c>
      <c r="C28" s="24" t="s">
        <v>272</v>
      </c>
      <c r="D28" s="26">
        <v>0</v>
      </c>
      <c r="E28" s="26">
        <v>0</v>
      </c>
      <c r="F28" s="24" t="s">
        <v>322</v>
      </c>
    </row>
    <row r="29" spans="1:6" x14ac:dyDescent="0.25">
      <c r="B29" s="24" t="s">
        <v>356</v>
      </c>
      <c r="C29" s="24" t="s">
        <v>272</v>
      </c>
      <c r="D29" s="26">
        <v>0</v>
      </c>
      <c r="E29" s="26">
        <v>0</v>
      </c>
      <c r="F29" s="24" t="s">
        <v>322</v>
      </c>
    </row>
    <row r="30" spans="1:6" x14ac:dyDescent="0.25">
      <c r="B30" s="24" t="s">
        <v>357</v>
      </c>
      <c r="C30" s="24" t="s">
        <v>272</v>
      </c>
      <c r="D30" s="26">
        <v>0</v>
      </c>
      <c r="E30" s="26">
        <v>1</v>
      </c>
      <c r="F30" s="24" t="s">
        <v>322</v>
      </c>
    </row>
    <row r="31" spans="1:6" x14ac:dyDescent="0.25">
      <c r="B31" s="24" t="s">
        <v>358</v>
      </c>
      <c r="C31" s="24" t="s">
        <v>272</v>
      </c>
      <c r="D31" s="26">
        <v>0</v>
      </c>
      <c r="E31" s="26">
        <v>0</v>
      </c>
      <c r="F31" s="24" t="s">
        <v>322</v>
      </c>
    </row>
    <row r="32" spans="1:6" ht="15.75" thickBot="1" x14ac:dyDescent="0.3">
      <c r="B32" s="22" t="s">
        <v>80</v>
      </c>
      <c r="C32" s="22" t="s">
        <v>272</v>
      </c>
      <c r="D32" s="27">
        <v>0</v>
      </c>
      <c r="E32" s="27">
        <v>1</v>
      </c>
      <c r="F32" s="22" t="s">
        <v>322</v>
      </c>
    </row>
    <row r="35" spans="1:7" ht="15.75" thickBot="1" x14ac:dyDescent="0.3">
      <c r="A35" t="s">
        <v>67</v>
      </c>
    </row>
    <row r="36" spans="1:7" ht="15.75" thickBot="1" x14ac:dyDescent="0.3">
      <c r="B36" s="23" t="s">
        <v>61</v>
      </c>
      <c r="C36" s="23" t="s">
        <v>62</v>
      </c>
      <c r="D36" s="23" t="s">
        <v>68</v>
      </c>
      <c r="E36" s="23" t="s">
        <v>69</v>
      </c>
      <c r="F36" s="23" t="s">
        <v>70</v>
      </c>
      <c r="G36" s="23" t="s">
        <v>71</v>
      </c>
    </row>
    <row r="37" spans="1:7" x14ac:dyDescent="0.25">
      <c r="B37" s="24" t="s">
        <v>94</v>
      </c>
      <c r="C37" s="24" t="s">
        <v>272</v>
      </c>
      <c r="D37" s="26">
        <v>5</v>
      </c>
      <c r="E37" s="24" t="s">
        <v>359</v>
      </c>
      <c r="F37" s="24" t="s">
        <v>146</v>
      </c>
      <c r="G37" s="26">
        <v>0</v>
      </c>
    </row>
    <row r="38" spans="1:7" x14ac:dyDescent="0.25">
      <c r="B38" s="24" t="s">
        <v>360</v>
      </c>
      <c r="C38" s="24"/>
      <c r="D38" s="26">
        <v>2</v>
      </c>
      <c r="E38" s="24" t="s">
        <v>361</v>
      </c>
      <c r="F38" s="24" t="s">
        <v>132</v>
      </c>
      <c r="G38" s="26">
        <v>1</v>
      </c>
    </row>
    <row r="39" spans="1:7" x14ac:dyDescent="0.25">
      <c r="B39" s="24" t="s">
        <v>362</v>
      </c>
      <c r="C39" s="24"/>
      <c r="D39" s="26">
        <v>1</v>
      </c>
      <c r="E39" s="24" t="s">
        <v>363</v>
      </c>
      <c r="F39" s="24" t="s">
        <v>146</v>
      </c>
      <c r="G39" s="26">
        <v>0</v>
      </c>
    </row>
    <row r="40" spans="1:7" x14ac:dyDescent="0.25">
      <c r="B40" s="24" t="s">
        <v>364</v>
      </c>
      <c r="C40" s="24"/>
      <c r="D40" s="26">
        <v>2</v>
      </c>
      <c r="E40" s="24" t="s">
        <v>365</v>
      </c>
      <c r="F40" s="24" t="s">
        <v>132</v>
      </c>
      <c r="G40" s="26">
        <v>1</v>
      </c>
    </row>
    <row r="41" spans="1:7" x14ac:dyDescent="0.25">
      <c r="B41" s="24" t="s">
        <v>366</v>
      </c>
      <c r="C41" s="24"/>
      <c r="D41" s="26">
        <v>1</v>
      </c>
      <c r="E41" s="24" t="s">
        <v>367</v>
      </c>
      <c r="F41" s="24" t="s">
        <v>146</v>
      </c>
      <c r="G41" s="26">
        <v>0</v>
      </c>
    </row>
    <row r="42" spans="1:7" x14ac:dyDescent="0.25">
      <c r="B42" s="24" t="s">
        <v>368</v>
      </c>
      <c r="C42" s="24"/>
      <c r="D42" s="26">
        <v>3</v>
      </c>
      <c r="E42" s="24" t="s">
        <v>369</v>
      </c>
      <c r="F42" s="24" t="s">
        <v>132</v>
      </c>
      <c r="G42" s="26">
        <v>2</v>
      </c>
    </row>
    <row r="43" spans="1:7" x14ac:dyDescent="0.25">
      <c r="B43" s="24" t="s">
        <v>370</v>
      </c>
      <c r="C43" s="24"/>
      <c r="D43" s="26">
        <v>1</v>
      </c>
      <c r="E43" s="24" t="s">
        <v>371</v>
      </c>
      <c r="F43" s="24" t="s">
        <v>146</v>
      </c>
      <c r="G43" s="26">
        <v>0</v>
      </c>
    </row>
    <row r="44" spans="1:7" ht="15.75" thickBot="1" x14ac:dyDescent="0.3">
      <c r="B44" s="22" t="s">
        <v>372</v>
      </c>
      <c r="C44" s="22"/>
      <c r="D44" s="22"/>
      <c r="E44" s="22"/>
      <c r="F44" s="22"/>
      <c r="G44" s="2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46"/>
  <sheetViews>
    <sheetView tabSelected="1" topLeftCell="E1" zoomScaleNormal="100" workbookViewId="0">
      <selection activeCell="M8" sqref="M8"/>
    </sheetView>
  </sheetViews>
  <sheetFormatPr defaultRowHeight="15" x14ac:dyDescent="0.25"/>
  <sheetData>
    <row r="1" spans="1:12" x14ac:dyDescent="0.25">
      <c r="A1" s="14" t="s">
        <v>37</v>
      </c>
      <c r="E1" s="14" t="s">
        <v>344</v>
      </c>
      <c r="L1" s="14" t="s">
        <v>373</v>
      </c>
    </row>
    <row r="2" spans="1:12" x14ac:dyDescent="0.25">
      <c r="E2" t="s">
        <v>223</v>
      </c>
      <c r="L2" t="s">
        <v>374</v>
      </c>
    </row>
    <row r="3" spans="1:12" x14ac:dyDescent="0.25">
      <c r="A3" s="12" t="s">
        <v>38</v>
      </c>
      <c r="B3" s="12" t="s">
        <v>38</v>
      </c>
      <c r="C3" s="12" t="s">
        <v>39</v>
      </c>
      <c r="E3" s="12" t="s">
        <v>272</v>
      </c>
      <c r="F3" s="12" t="s">
        <v>39</v>
      </c>
      <c r="H3" s="12" t="s">
        <v>38</v>
      </c>
      <c r="L3" t="s">
        <v>375</v>
      </c>
    </row>
    <row r="4" spans="1:12" x14ac:dyDescent="0.25">
      <c r="A4">
        <v>1</v>
      </c>
      <c r="B4">
        <v>2</v>
      </c>
      <c r="C4" s="15">
        <v>100</v>
      </c>
      <c r="E4">
        <v>0</v>
      </c>
      <c r="F4" s="15">
        <f>C4*E4</f>
        <v>0</v>
      </c>
      <c r="H4">
        <v>1</v>
      </c>
      <c r="I4">
        <f>SUMIF($A$4:$A$15,H4,$E$4:$E$15)+SUMIF($B$4:$B$15,H4,$E$4:$E$15)</f>
        <v>2</v>
      </c>
      <c r="J4" t="s">
        <v>42</v>
      </c>
      <c r="K4">
        <v>1</v>
      </c>
      <c r="L4" t="s">
        <v>376</v>
      </c>
    </row>
    <row r="5" spans="1:12" x14ac:dyDescent="0.25">
      <c r="A5">
        <v>1</v>
      </c>
      <c r="B5">
        <v>3</v>
      </c>
      <c r="C5" s="15">
        <v>85</v>
      </c>
      <c r="E5">
        <v>1</v>
      </c>
      <c r="F5" s="15">
        <f t="shared" ref="F5:F15" si="0">C5*E5</f>
        <v>85</v>
      </c>
      <c r="H5">
        <v>2</v>
      </c>
      <c r="I5">
        <f t="shared" ref="I5:I9" si="1">SUMIF($A$4:$A$15,H5,$E$4:$E$15)+SUMIF($B$4:$B$15,H5,$E$4:$E$15)</f>
        <v>1</v>
      </c>
      <c r="J5" t="s">
        <v>42</v>
      </c>
      <c r="K5">
        <v>1</v>
      </c>
    </row>
    <row r="6" spans="1:12" x14ac:dyDescent="0.25">
      <c r="A6">
        <v>1</v>
      </c>
      <c r="B6">
        <v>4</v>
      </c>
      <c r="C6" s="15">
        <v>85</v>
      </c>
      <c r="E6">
        <v>0</v>
      </c>
      <c r="F6" s="15">
        <f t="shared" si="0"/>
        <v>0</v>
      </c>
      <c r="H6">
        <v>3</v>
      </c>
      <c r="I6">
        <f t="shared" si="1"/>
        <v>2</v>
      </c>
      <c r="J6" t="s">
        <v>42</v>
      </c>
      <c r="K6">
        <v>1</v>
      </c>
    </row>
    <row r="7" spans="1:12" x14ac:dyDescent="0.25">
      <c r="A7">
        <v>1</v>
      </c>
      <c r="B7">
        <v>5</v>
      </c>
      <c r="C7" s="15">
        <v>80</v>
      </c>
      <c r="E7">
        <v>1</v>
      </c>
      <c r="F7" s="15">
        <f t="shared" si="0"/>
        <v>80</v>
      </c>
      <c r="H7">
        <v>4</v>
      </c>
      <c r="I7">
        <f t="shared" si="1"/>
        <v>1</v>
      </c>
      <c r="J7" t="s">
        <v>42</v>
      </c>
      <c r="K7">
        <v>1</v>
      </c>
    </row>
    <row r="8" spans="1:12" x14ac:dyDescent="0.25">
      <c r="A8">
        <v>1</v>
      </c>
      <c r="B8">
        <v>6</v>
      </c>
      <c r="C8" s="15">
        <v>90</v>
      </c>
      <c r="E8">
        <v>0</v>
      </c>
      <c r="F8" s="15">
        <f t="shared" si="0"/>
        <v>0</v>
      </c>
      <c r="H8">
        <v>5</v>
      </c>
      <c r="I8">
        <f t="shared" si="1"/>
        <v>3</v>
      </c>
      <c r="J8" t="s">
        <v>42</v>
      </c>
      <c r="K8">
        <v>1</v>
      </c>
    </row>
    <row r="9" spans="1:12" x14ac:dyDescent="0.25">
      <c r="A9">
        <v>2</v>
      </c>
      <c r="B9">
        <v>3</v>
      </c>
      <c r="C9" s="15">
        <v>40</v>
      </c>
      <c r="E9">
        <v>1</v>
      </c>
      <c r="F9" s="15">
        <f t="shared" si="0"/>
        <v>40</v>
      </c>
      <c r="H9">
        <v>6</v>
      </c>
      <c r="I9">
        <f t="shared" si="1"/>
        <v>1</v>
      </c>
      <c r="J9" t="s">
        <v>42</v>
      </c>
      <c r="K9">
        <v>1</v>
      </c>
    </row>
    <row r="10" spans="1:12" x14ac:dyDescent="0.25">
      <c r="A10">
        <v>2</v>
      </c>
      <c r="B10">
        <v>4</v>
      </c>
      <c r="C10" s="15">
        <v>150</v>
      </c>
      <c r="E10">
        <v>0</v>
      </c>
      <c r="F10" s="15">
        <f t="shared" si="0"/>
        <v>0</v>
      </c>
    </row>
    <row r="11" spans="1:12" x14ac:dyDescent="0.25">
      <c r="A11">
        <v>3</v>
      </c>
      <c r="B11">
        <v>4</v>
      </c>
      <c r="C11" s="15">
        <v>135</v>
      </c>
      <c r="E11">
        <v>0</v>
      </c>
      <c r="F11" s="15">
        <f t="shared" si="0"/>
        <v>0</v>
      </c>
      <c r="H11" s="14" t="s">
        <v>377</v>
      </c>
    </row>
    <row r="12" spans="1:12" x14ac:dyDescent="0.25">
      <c r="A12">
        <v>3</v>
      </c>
      <c r="B12">
        <v>5</v>
      </c>
      <c r="C12" s="15">
        <v>135</v>
      </c>
      <c r="E12">
        <v>0</v>
      </c>
      <c r="F12" s="15">
        <f t="shared" si="0"/>
        <v>0</v>
      </c>
      <c r="H12" t="s">
        <v>378</v>
      </c>
    </row>
    <row r="13" spans="1:12" ht="15.75" thickBot="1" x14ac:dyDescent="0.3">
      <c r="A13">
        <v>4</v>
      </c>
      <c r="B13">
        <v>5</v>
      </c>
      <c r="C13" s="15">
        <v>75</v>
      </c>
      <c r="E13">
        <v>1</v>
      </c>
      <c r="F13" s="15">
        <f t="shared" si="0"/>
        <v>75</v>
      </c>
    </row>
    <row r="14" spans="1:12" ht="16.5" thickBot="1" x14ac:dyDescent="0.3">
      <c r="A14">
        <v>4</v>
      </c>
      <c r="B14">
        <v>6</v>
      </c>
      <c r="C14" s="15">
        <v>110</v>
      </c>
      <c r="E14">
        <v>0</v>
      </c>
      <c r="F14" s="15">
        <f t="shared" si="0"/>
        <v>0</v>
      </c>
      <c r="H14" s="41" t="s">
        <v>379</v>
      </c>
    </row>
    <row r="15" spans="1:12" ht="16.5" thickBot="1" x14ac:dyDescent="0.3">
      <c r="A15">
        <v>5</v>
      </c>
      <c r="B15">
        <v>6</v>
      </c>
      <c r="C15" s="15">
        <v>50</v>
      </c>
      <c r="E15">
        <v>1</v>
      </c>
      <c r="F15" s="15">
        <f t="shared" si="0"/>
        <v>50</v>
      </c>
      <c r="H15" s="42" t="s">
        <v>380</v>
      </c>
    </row>
    <row r="16" spans="1:12" ht="16.5" thickBot="1" x14ac:dyDescent="0.3">
      <c r="E16">
        <f>SUM(E4:E15)</f>
        <v>5</v>
      </c>
      <c r="H16" s="42" t="s">
        <v>381</v>
      </c>
    </row>
    <row r="17" spans="1:8" ht="15.75" thickBot="1" x14ac:dyDescent="0.3">
      <c r="A17" s="14" t="s">
        <v>343</v>
      </c>
      <c r="F17" s="15">
        <f>SUM(F4:F15)</f>
        <v>330</v>
      </c>
      <c r="H17" s="43"/>
    </row>
    <row r="18" spans="1:8" ht="16.5" thickBot="1" x14ac:dyDescent="0.3">
      <c r="H18" s="42" t="s">
        <v>382</v>
      </c>
    </row>
    <row r="19" spans="1:8" ht="15.75" thickBot="1" x14ac:dyDescent="0.3">
      <c r="H19" s="43"/>
    </row>
    <row r="20" spans="1:8" ht="16.5" thickBot="1" x14ac:dyDescent="0.3">
      <c r="H20" s="42" t="s">
        <v>383</v>
      </c>
    </row>
    <row r="21" spans="1:8" ht="16.5" thickBot="1" x14ac:dyDescent="0.3">
      <c r="H21" s="42" t="s">
        <v>384</v>
      </c>
    </row>
    <row r="22" spans="1:8" ht="15.75" thickBot="1" x14ac:dyDescent="0.3">
      <c r="H22" s="44" t="s">
        <v>407</v>
      </c>
    </row>
    <row r="23" spans="1:8" ht="15.75" thickBot="1" x14ac:dyDescent="0.3">
      <c r="H23" s="42" t="s">
        <v>385</v>
      </c>
    </row>
    <row r="24" spans="1:8" ht="16.5" thickBot="1" x14ac:dyDescent="0.3">
      <c r="H24" s="42" t="s">
        <v>386</v>
      </c>
    </row>
    <row r="25" spans="1:8" ht="16.5" thickBot="1" x14ac:dyDescent="0.3">
      <c r="H25" s="42" t="s">
        <v>387</v>
      </c>
    </row>
    <row r="26" spans="1:8" ht="16.5" thickBot="1" x14ac:dyDescent="0.3">
      <c r="H26" s="42" t="s">
        <v>388</v>
      </c>
    </row>
    <row r="27" spans="1:8" ht="16.5" thickBot="1" x14ac:dyDescent="0.3">
      <c r="H27" s="42" t="s">
        <v>389</v>
      </c>
    </row>
    <row r="28" spans="1:8" ht="16.5" thickBot="1" x14ac:dyDescent="0.3">
      <c r="H28" s="42" t="s">
        <v>390</v>
      </c>
    </row>
    <row r="29" spans="1:8" ht="16.5" thickBot="1" x14ac:dyDescent="0.3">
      <c r="H29" s="42" t="s">
        <v>391</v>
      </c>
    </row>
    <row r="30" spans="1:8" ht="16.5" thickBot="1" x14ac:dyDescent="0.3">
      <c r="H30" s="42" t="s">
        <v>392</v>
      </c>
    </row>
    <row r="31" spans="1:8" ht="16.5" thickBot="1" x14ac:dyDescent="0.3">
      <c r="H31" s="42" t="s">
        <v>393</v>
      </c>
    </row>
    <row r="32" spans="1:8" ht="16.5" thickBot="1" x14ac:dyDescent="0.3">
      <c r="H32" s="42" t="s">
        <v>394</v>
      </c>
    </row>
    <row r="33" spans="8:8" ht="16.5" thickBot="1" x14ac:dyDescent="0.3">
      <c r="H33" s="42" t="s">
        <v>395</v>
      </c>
    </row>
    <row r="34" spans="8:8" ht="16.5" thickBot="1" x14ac:dyDescent="0.3">
      <c r="H34" s="42" t="s">
        <v>396</v>
      </c>
    </row>
    <row r="35" spans="8:8" ht="16.5" thickBot="1" x14ac:dyDescent="0.3">
      <c r="H35" s="42" t="s">
        <v>397</v>
      </c>
    </row>
    <row r="36" spans="8:8" ht="16.5" thickBot="1" x14ac:dyDescent="0.3">
      <c r="H36" s="42" t="s">
        <v>398</v>
      </c>
    </row>
    <row r="37" spans="8:8" ht="16.5" thickBot="1" x14ac:dyDescent="0.3">
      <c r="H37" s="42" t="s">
        <v>399</v>
      </c>
    </row>
    <row r="38" spans="8:8" ht="15.75" thickBot="1" x14ac:dyDescent="0.3">
      <c r="H38" s="43"/>
    </row>
    <row r="39" spans="8:8" ht="16.5" thickBot="1" x14ac:dyDescent="0.3">
      <c r="H39" s="41" t="s">
        <v>400</v>
      </c>
    </row>
    <row r="40" spans="8:8" ht="16.5" thickBot="1" x14ac:dyDescent="0.3">
      <c r="H40" s="42" t="s">
        <v>401</v>
      </c>
    </row>
    <row r="41" spans="8:8" ht="16.5" thickBot="1" x14ac:dyDescent="0.3">
      <c r="H41" s="42" t="s">
        <v>402</v>
      </c>
    </row>
    <row r="42" spans="8:8" ht="16.5" thickBot="1" x14ac:dyDescent="0.3">
      <c r="H42" s="42" t="s">
        <v>403</v>
      </c>
    </row>
    <row r="43" spans="8:8" ht="15.75" thickBot="1" x14ac:dyDescent="0.3">
      <c r="H43" s="43"/>
    </row>
    <row r="44" spans="8:8" ht="16.5" thickBot="1" x14ac:dyDescent="0.3">
      <c r="H44" s="41" t="s">
        <v>404</v>
      </c>
    </row>
    <row r="45" spans="8:8" ht="16.5" thickBot="1" x14ac:dyDescent="0.3">
      <c r="H45" s="42" t="s">
        <v>405</v>
      </c>
    </row>
    <row r="46" spans="8:8" ht="16.5" thickBot="1" x14ac:dyDescent="0.3">
      <c r="H46" s="42" t="s">
        <v>406</v>
      </c>
    </row>
  </sheetData>
  <hyperlinks>
    <hyperlink ref="H22" r:id="rId1" tooltip="Component (graph theory)" display="https://en.wikipedia.org/wiki/Component_(graph_theory)"/>
  </hyperlinks>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5"/>
  <sheetViews>
    <sheetView workbookViewId="0"/>
  </sheetViews>
  <sheetFormatPr defaultRowHeight="15" x14ac:dyDescent="0.25"/>
  <sheetData>
    <row r="1" spans="1:2" x14ac:dyDescent="0.25">
      <c r="A1">
        <v>1</v>
      </c>
    </row>
    <row r="2" spans="1:2" x14ac:dyDescent="0.25">
      <c r="A2" t="s">
        <v>114</v>
      </c>
    </row>
    <row r="3" spans="1:2" x14ac:dyDescent="0.25">
      <c r="A3">
        <v>1</v>
      </c>
    </row>
    <row r="4" spans="1:2" x14ac:dyDescent="0.25">
      <c r="A4">
        <v>2</v>
      </c>
    </row>
    <row r="5" spans="1:2" x14ac:dyDescent="0.25">
      <c r="A5">
        <v>5</v>
      </c>
    </row>
    <row r="6" spans="1:2" x14ac:dyDescent="0.25">
      <c r="A6">
        <v>1</v>
      </c>
    </row>
    <row r="7" spans="1:2" x14ac:dyDescent="0.25">
      <c r="A7" s="32" t="s">
        <v>341</v>
      </c>
    </row>
    <row r="8" spans="1:2" x14ac:dyDescent="0.25">
      <c r="A8" s="33"/>
      <c r="B8" s="33"/>
    </row>
    <row r="9" spans="1:2" x14ac:dyDescent="0.25">
      <c r="A9" t="s">
        <v>333</v>
      </c>
    </row>
    <row r="10" spans="1:2" x14ac:dyDescent="0.25">
      <c r="A10" t="s">
        <v>338</v>
      </c>
    </row>
    <row r="15" spans="1:2" x14ac:dyDescent="0.25">
      <c r="B15" s="33"/>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58"/>
  <sheetViews>
    <sheetView showGridLines="0" topLeftCell="A38" workbookViewId="0">
      <selection activeCell="E55" sqref="E55"/>
    </sheetView>
  </sheetViews>
  <sheetFormatPr defaultRowHeight="15" x14ac:dyDescent="0.25"/>
  <cols>
    <col min="1" max="1" width="2.28515625" customWidth="1"/>
    <col min="2" max="2" width="6.28515625" bestFit="1" customWidth="1"/>
    <col min="3" max="3" width="18.85546875" bestFit="1" customWidth="1"/>
    <col min="4" max="4" width="6.140625" customWidth="1"/>
    <col min="5" max="5" width="8.7109375" bestFit="1" customWidth="1"/>
    <col min="6" max="6" width="10.85546875" bestFit="1" customWidth="1"/>
    <col min="7" max="8" width="10" bestFit="1" customWidth="1"/>
  </cols>
  <sheetData>
    <row r="1" spans="1:8" x14ac:dyDescent="0.25">
      <c r="A1" s="14" t="s">
        <v>165</v>
      </c>
    </row>
    <row r="2" spans="1:8" x14ac:dyDescent="0.25">
      <c r="A2" s="14" t="s">
        <v>50</v>
      </c>
    </row>
    <row r="3" spans="1:8" x14ac:dyDescent="0.25">
      <c r="A3" s="14" t="s">
        <v>51</v>
      </c>
    </row>
    <row r="6" spans="1:8" ht="15.75" thickBot="1" x14ac:dyDescent="0.3">
      <c r="A6" t="s">
        <v>65</v>
      </c>
    </row>
    <row r="7" spans="1:8" x14ac:dyDescent="0.25">
      <c r="B7" s="29"/>
      <c r="C7" s="29"/>
      <c r="D7" s="29" t="s">
        <v>166</v>
      </c>
      <c r="E7" s="29" t="s">
        <v>168</v>
      </c>
      <c r="F7" s="29" t="s">
        <v>169</v>
      </c>
      <c r="G7" s="29" t="s">
        <v>171</v>
      </c>
      <c r="H7" s="29" t="s">
        <v>171</v>
      </c>
    </row>
    <row r="8" spans="1:8" ht="15.75" thickBot="1" x14ac:dyDescent="0.3">
      <c r="B8" s="30" t="s">
        <v>61</v>
      </c>
      <c r="C8" s="30" t="s">
        <v>62</v>
      </c>
      <c r="D8" s="30" t="s">
        <v>167</v>
      </c>
      <c r="E8" s="30" t="s">
        <v>39</v>
      </c>
      <c r="F8" s="30" t="s">
        <v>170</v>
      </c>
      <c r="G8" s="30" t="s">
        <v>172</v>
      </c>
      <c r="H8" s="30" t="s">
        <v>173</v>
      </c>
    </row>
    <row r="9" spans="1:8" x14ac:dyDescent="0.25">
      <c r="B9" s="24" t="s">
        <v>73</v>
      </c>
      <c r="C9" s="24" t="s">
        <v>74</v>
      </c>
      <c r="D9" s="24">
        <v>0</v>
      </c>
      <c r="E9" s="24">
        <v>0.70000000000001705</v>
      </c>
      <c r="F9" s="24">
        <v>38</v>
      </c>
      <c r="G9" s="24">
        <v>1E+30</v>
      </c>
      <c r="H9" s="24">
        <v>0.70000000000001705</v>
      </c>
    </row>
    <row r="10" spans="1:8" x14ac:dyDescent="0.25">
      <c r="B10" s="24" t="s">
        <v>76</v>
      </c>
      <c r="C10" s="24" t="s">
        <v>77</v>
      </c>
      <c r="D10" s="24">
        <v>0</v>
      </c>
      <c r="E10" s="24">
        <v>1.9500000000001307</v>
      </c>
      <c r="F10" s="24">
        <v>38.25</v>
      </c>
      <c r="G10" s="24">
        <v>1E+30</v>
      </c>
      <c r="H10" s="24">
        <v>1.9500000000001307</v>
      </c>
    </row>
    <row r="11" spans="1:8" x14ac:dyDescent="0.25">
      <c r="B11" s="24" t="s">
        <v>78</v>
      </c>
      <c r="C11" s="24" t="s">
        <v>79</v>
      </c>
      <c r="D11" s="24">
        <v>0</v>
      </c>
      <c r="E11" s="24">
        <v>0.25000000000008527</v>
      </c>
      <c r="F11" s="24">
        <v>37.25</v>
      </c>
      <c r="G11" s="24">
        <v>1E+30</v>
      </c>
      <c r="H11" s="24">
        <v>0.25000000000008527</v>
      </c>
    </row>
    <row r="12" spans="1:8" x14ac:dyDescent="0.25">
      <c r="B12" s="24" t="s">
        <v>80</v>
      </c>
      <c r="C12" s="24" t="s">
        <v>81</v>
      </c>
      <c r="D12" s="24">
        <v>0</v>
      </c>
      <c r="E12" s="24">
        <v>1.0999999999999943</v>
      </c>
      <c r="F12" s="24">
        <v>37.5</v>
      </c>
      <c r="G12" s="24">
        <v>1E+30</v>
      </c>
      <c r="H12" s="24">
        <v>1.0999999999999943</v>
      </c>
    </row>
    <row r="13" spans="1:8" x14ac:dyDescent="0.25">
      <c r="B13" s="24" t="s">
        <v>82</v>
      </c>
      <c r="C13" s="24" t="s">
        <v>83</v>
      </c>
      <c r="D13" s="24">
        <v>0</v>
      </c>
      <c r="E13" s="24">
        <v>1.1000000000000796</v>
      </c>
      <c r="F13" s="24">
        <v>37.599999999999994</v>
      </c>
      <c r="G13" s="24">
        <v>1E+30</v>
      </c>
      <c r="H13" s="24">
        <v>1.1000000000000796</v>
      </c>
    </row>
    <row r="14" spans="1:8" x14ac:dyDescent="0.25">
      <c r="B14" s="24" t="s">
        <v>84</v>
      </c>
      <c r="C14" s="24" t="s">
        <v>85</v>
      </c>
      <c r="D14" s="24">
        <v>12000</v>
      </c>
      <c r="E14" s="24">
        <v>0</v>
      </c>
      <c r="F14" s="24">
        <v>37.300000000000011</v>
      </c>
      <c r="G14" s="24">
        <v>9.9999999999937472E-2</v>
      </c>
      <c r="H14" s="24">
        <v>41.150000000000006</v>
      </c>
    </row>
    <row r="15" spans="1:8" x14ac:dyDescent="0.25">
      <c r="B15" s="24" t="s">
        <v>86</v>
      </c>
      <c r="C15" s="24" t="s">
        <v>87</v>
      </c>
      <c r="D15" s="24">
        <v>6000</v>
      </c>
      <c r="E15" s="24">
        <v>0</v>
      </c>
      <c r="F15" s="24">
        <v>37.150000000000006</v>
      </c>
      <c r="G15" s="24">
        <v>0.25000000000008527</v>
      </c>
      <c r="H15" s="24">
        <v>9.9999999999937472E-2</v>
      </c>
    </row>
    <row r="16" spans="1:8" x14ac:dyDescent="0.25">
      <c r="B16" s="24" t="s">
        <v>88</v>
      </c>
      <c r="C16" s="24" t="s">
        <v>89</v>
      </c>
      <c r="D16" s="24">
        <v>0</v>
      </c>
      <c r="E16" s="24">
        <v>4.9999999999897682E-2</v>
      </c>
      <c r="F16" s="24">
        <v>39.349999999999966</v>
      </c>
      <c r="G16" s="24">
        <v>1E+30</v>
      </c>
      <c r="H16" s="24">
        <v>4.9999999999897682E-2</v>
      </c>
    </row>
    <row r="17" spans="2:8" x14ac:dyDescent="0.25">
      <c r="B17" s="24" t="s">
        <v>90</v>
      </c>
      <c r="C17" s="24" t="s">
        <v>91</v>
      </c>
      <c r="D17" s="24">
        <v>0</v>
      </c>
      <c r="E17" s="24">
        <v>1.1000000000000796</v>
      </c>
      <c r="F17" s="24">
        <v>39.400000000000034</v>
      </c>
      <c r="G17" s="24">
        <v>1E+30</v>
      </c>
      <c r="H17" s="24">
        <v>1.1000000000000796</v>
      </c>
    </row>
    <row r="18" spans="2:8" x14ac:dyDescent="0.25">
      <c r="B18" s="24" t="s">
        <v>92</v>
      </c>
      <c r="C18" s="24" t="s">
        <v>93</v>
      </c>
      <c r="D18" s="24">
        <v>600</v>
      </c>
      <c r="E18" s="24">
        <v>0</v>
      </c>
      <c r="F18" s="24">
        <v>39</v>
      </c>
      <c r="G18" s="24">
        <v>4.9999999999897682E-2</v>
      </c>
      <c r="H18" s="24">
        <v>0.15000000000009095</v>
      </c>
    </row>
    <row r="19" spans="2:8" x14ac:dyDescent="0.25">
      <c r="B19" s="24" t="s">
        <v>94</v>
      </c>
      <c r="C19" s="24" t="s">
        <v>95</v>
      </c>
      <c r="D19" s="24">
        <v>0</v>
      </c>
      <c r="E19" s="24">
        <v>0.69999999999987494</v>
      </c>
      <c r="F19" s="24">
        <v>39.099999999999966</v>
      </c>
      <c r="G19" s="24">
        <v>1E+30</v>
      </c>
      <c r="H19" s="24">
        <v>0.69999999999987494</v>
      </c>
    </row>
    <row r="20" spans="2:8" x14ac:dyDescent="0.25">
      <c r="B20" s="24" t="s">
        <v>96</v>
      </c>
      <c r="C20" s="24" t="s">
        <v>97</v>
      </c>
      <c r="D20" s="24">
        <v>14400</v>
      </c>
      <c r="E20" s="24">
        <v>0</v>
      </c>
      <c r="F20" s="24">
        <v>38.5</v>
      </c>
      <c r="G20" s="24">
        <v>0.15000000000009095</v>
      </c>
      <c r="H20" s="24">
        <v>40.349999999999909</v>
      </c>
    </row>
    <row r="21" spans="2:8" x14ac:dyDescent="0.25">
      <c r="B21" s="24" t="s">
        <v>98</v>
      </c>
      <c r="C21" s="24" t="s">
        <v>99</v>
      </c>
      <c r="D21" s="24">
        <v>0</v>
      </c>
      <c r="E21" s="24">
        <v>9.9999999999937472E-2</v>
      </c>
      <c r="F21" s="24">
        <v>39.400000000000034</v>
      </c>
      <c r="G21" s="24">
        <v>1E+30</v>
      </c>
      <c r="H21" s="24">
        <v>9.9999999999937472E-2</v>
      </c>
    </row>
    <row r="22" spans="2:8" x14ac:dyDescent="0.25">
      <c r="B22" s="24" t="s">
        <v>100</v>
      </c>
      <c r="C22" s="24" t="s">
        <v>101</v>
      </c>
      <c r="D22" s="24">
        <v>0</v>
      </c>
      <c r="E22" s="24">
        <v>0.19999999999987494</v>
      </c>
      <c r="F22" s="24">
        <v>39.349999999999966</v>
      </c>
      <c r="G22" s="24">
        <v>1E+30</v>
      </c>
      <c r="H22" s="24">
        <v>0.19999999999987494</v>
      </c>
    </row>
    <row r="23" spans="2:8" x14ac:dyDescent="0.25">
      <c r="B23" s="24" t="s">
        <v>102</v>
      </c>
      <c r="C23" s="24" t="s">
        <v>103</v>
      </c>
      <c r="D23" s="24">
        <v>0</v>
      </c>
      <c r="E23" s="24">
        <v>0.15000000000009095</v>
      </c>
      <c r="F23" s="24">
        <v>41.300000000000068</v>
      </c>
      <c r="G23" s="24">
        <v>1E+30</v>
      </c>
      <c r="H23" s="24">
        <v>0.15000000000009095</v>
      </c>
    </row>
    <row r="24" spans="2:8" x14ac:dyDescent="0.25">
      <c r="B24" s="24" t="s">
        <v>104</v>
      </c>
      <c r="C24" s="24" t="s">
        <v>105</v>
      </c>
      <c r="D24" s="24">
        <v>0</v>
      </c>
      <c r="E24" s="24">
        <v>1.1000000000001364</v>
      </c>
      <c r="F24" s="24">
        <v>41.25</v>
      </c>
      <c r="G24" s="24">
        <v>1E+30</v>
      </c>
      <c r="H24" s="24">
        <v>1.1000000000001364</v>
      </c>
    </row>
    <row r="25" spans="2:8" x14ac:dyDescent="0.25">
      <c r="B25" s="24" t="s">
        <v>106</v>
      </c>
      <c r="C25" s="24" t="s">
        <v>107</v>
      </c>
      <c r="D25" s="24">
        <v>8600</v>
      </c>
      <c r="E25" s="24">
        <v>0</v>
      </c>
      <c r="F25" s="24">
        <v>40.849999999999909</v>
      </c>
      <c r="G25" s="24">
        <v>0.15000000000009095</v>
      </c>
      <c r="H25" s="24">
        <v>9.9999999999937472E-2</v>
      </c>
    </row>
    <row r="26" spans="2:8" x14ac:dyDescent="0.25">
      <c r="B26" s="24" t="s">
        <v>108</v>
      </c>
      <c r="C26" s="24" t="s">
        <v>109</v>
      </c>
      <c r="D26" s="24">
        <v>10080</v>
      </c>
      <c r="E26" s="24">
        <v>0</v>
      </c>
      <c r="F26" s="24">
        <v>40.25</v>
      </c>
      <c r="G26" s="24">
        <v>0.69999999999987494</v>
      </c>
      <c r="H26" s="24">
        <v>40.25</v>
      </c>
    </row>
    <row r="27" spans="2:8" x14ac:dyDescent="0.25">
      <c r="B27" s="24" t="s">
        <v>110</v>
      </c>
      <c r="C27" s="24" t="s">
        <v>111</v>
      </c>
      <c r="D27" s="24">
        <v>0</v>
      </c>
      <c r="E27" s="24">
        <v>0.15000000000009095</v>
      </c>
      <c r="F27" s="24">
        <v>40.5</v>
      </c>
      <c r="G27" s="24">
        <v>1E+30</v>
      </c>
      <c r="H27" s="24">
        <v>0.15000000000009095</v>
      </c>
    </row>
    <row r="28" spans="2:8" x14ac:dyDescent="0.25">
      <c r="B28" s="24" t="s">
        <v>112</v>
      </c>
      <c r="C28" s="24" t="s">
        <v>113</v>
      </c>
      <c r="D28" s="24">
        <v>0</v>
      </c>
      <c r="E28" s="24">
        <v>9.9999999999994316E-2</v>
      </c>
      <c r="F28" s="24">
        <v>41.25</v>
      </c>
      <c r="G28" s="24">
        <v>1E+30</v>
      </c>
      <c r="H28" s="24">
        <v>9.9999999999994316E-2</v>
      </c>
    </row>
    <row r="29" spans="2:8" x14ac:dyDescent="0.25">
      <c r="B29" s="24" t="s">
        <v>114</v>
      </c>
      <c r="C29" s="24" t="s">
        <v>115</v>
      </c>
      <c r="D29" s="24">
        <v>1200</v>
      </c>
      <c r="E29" s="24">
        <v>0</v>
      </c>
      <c r="F29" s="24">
        <v>41</v>
      </c>
      <c r="G29" s="24">
        <v>9.9999999999937472E-2</v>
      </c>
      <c r="H29" s="24">
        <v>0.25000000000008527</v>
      </c>
    </row>
    <row r="30" spans="2:8" x14ac:dyDescent="0.25">
      <c r="B30" s="24" t="s">
        <v>116</v>
      </c>
      <c r="C30" s="24" t="s">
        <v>117</v>
      </c>
      <c r="D30" s="24">
        <v>6800</v>
      </c>
      <c r="E30" s="24">
        <v>0</v>
      </c>
      <c r="F30" s="24">
        <v>38.150000000000091</v>
      </c>
      <c r="G30" s="24">
        <v>4.9999999999897682E-2</v>
      </c>
      <c r="H30" s="24">
        <v>41.149999999999977</v>
      </c>
    </row>
    <row r="31" spans="2:8" x14ac:dyDescent="0.25">
      <c r="B31" s="24" t="s">
        <v>118</v>
      </c>
      <c r="C31" s="24" t="s">
        <v>119</v>
      </c>
      <c r="D31" s="24">
        <v>11600</v>
      </c>
      <c r="E31" s="24">
        <v>0</v>
      </c>
      <c r="F31" s="24">
        <v>37.149999999999977</v>
      </c>
      <c r="G31" s="24">
        <v>1.1000000000000796</v>
      </c>
      <c r="H31" s="24">
        <v>40.149999999999864</v>
      </c>
    </row>
    <row r="32" spans="2:8" x14ac:dyDescent="0.25">
      <c r="B32" s="24" t="s">
        <v>120</v>
      </c>
      <c r="C32" s="24" t="s">
        <v>121</v>
      </c>
      <c r="D32" s="24">
        <v>1600</v>
      </c>
      <c r="E32" s="24">
        <v>0</v>
      </c>
      <c r="F32" s="24">
        <v>37.850000000000023</v>
      </c>
      <c r="G32" s="24">
        <v>0.59999999999988063</v>
      </c>
      <c r="H32" s="24">
        <v>4.9999999999897682E-2</v>
      </c>
    </row>
    <row r="33" spans="1:8" x14ac:dyDescent="0.25">
      <c r="B33" s="24" t="s">
        <v>122</v>
      </c>
      <c r="C33" s="24" t="s">
        <v>123</v>
      </c>
      <c r="D33" s="24">
        <v>0</v>
      </c>
      <c r="E33" s="24">
        <v>0.74999999999988631</v>
      </c>
      <c r="F33" s="24">
        <v>38</v>
      </c>
      <c r="G33" s="24">
        <v>1E+30</v>
      </c>
      <c r="H33" s="24">
        <v>0.74999999999988631</v>
      </c>
    </row>
    <row r="34" spans="1:8" x14ac:dyDescent="0.25">
      <c r="B34" s="24" t="s">
        <v>124</v>
      </c>
      <c r="C34" s="24" t="s">
        <v>125</v>
      </c>
      <c r="D34" s="24">
        <v>0</v>
      </c>
      <c r="E34" s="24">
        <v>0.89999999999997726</v>
      </c>
      <c r="F34" s="24">
        <v>38.25</v>
      </c>
      <c r="G34" s="24">
        <v>1E+30</v>
      </c>
      <c r="H34" s="24">
        <v>0.89999999999997726</v>
      </c>
    </row>
    <row r="35" spans="1:8" x14ac:dyDescent="0.25">
      <c r="B35" s="24" t="s">
        <v>126</v>
      </c>
      <c r="C35" s="24" t="s">
        <v>127</v>
      </c>
      <c r="D35" s="24">
        <v>0</v>
      </c>
      <c r="E35" s="24">
        <v>0.59999999999988063</v>
      </c>
      <c r="F35" s="24">
        <v>38.75</v>
      </c>
      <c r="G35" s="24">
        <v>1E+30</v>
      </c>
      <c r="H35" s="24">
        <v>0.59999999999988063</v>
      </c>
    </row>
    <row r="36" spans="1:8" ht="15.75" thickBot="1" x14ac:dyDescent="0.3">
      <c r="B36" s="22" t="s">
        <v>128</v>
      </c>
      <c r="C36" s="22" t="s">
        <v>129</v>
      </c>
      <c r="D36" s="22">
        <v>0</v>
      </c>
      <c r="E36" s="22">
        <v>0.89999999999974989</v>
      </c>
      <c r="F36" s="22">
        <v>38.899999999999864</v>
      </c>
      <c r="G36" s="22">
        <v>1E+30</v>
      </c>
      <c r="H36" s="22">
        <v>0.89999999999974989</v>
      </c>
    </row>
    <row r="38" spans="1:8" ht="15.75" thickBot="1" x14ac:dyDescent="0.3">
      <c r="A38" t="s">
        <v>67</v>
      </c>
    </row>
    <row r="39" spans="1:8" x14ac:dyDescent="0.25">
      <c r="B39" s="29"/>
      <c r="C39" s="29"/>
      <c r="D39" s="29" t="s">
        <v>166</v>
      </c>
      <c r="E39" s="29" t="s">
        <v>174</v>
      </c>
      <c r="F39" s="29" t="s">
        <v>176</v>
      </c>
      <c r="G39" s="29" t="s">
        <v>171</v>
      </c>
      <c r="H39" s="29" t="s">
        <v>171</v>
      </c>
    </row>
    <row r="40" spans="1:8" ht="15.75" thickBot="1" x14ac:dyDescent="0.3">
      <c r="B40" s="30" t="s">
        <v>61</v>
      </c>
      <c r="C40" s="30" t="s">
        <v>62</v>
      </c>
      <c r="D40" s="30" t="s">
        <v>167</v>
      </c>
      <c r="E40" s="30" t="s">
        <v>175</v>
      </c>
      <c r="F40" s="30" t="s">
        <v>177</v>
      </c>
      <c r="G40" s="30" t="s">
        <v>172</v>
      </c>
      <c r="H40" s="30" t="s">
        <v>173</v>
      </c>
    </row>
    <row r="41" spans="1:8" x14ac:dyDescent="0.25">
      <c r="B41" s="24" t="s">
        <v>130</v>
      </c>
      <c r="C41" s="24" t="s">
        <v>2</v>
      </c>
      <c r="D41" s="24">
        <v>6800</v>
      </c>
      <c r="E41" s="24">
        <v>0</v>
      </c>
      <c r="F41" s="24">
        <v>8500</v>
      </c>
      <c r="G41" s="24">
        <v>1E+30</v>
      </c>
      <c r="H41" s="24">
        <v>1700</v>
      </c>
    </row>
    <row r="42" spans="1:8" x14ac:dyDescent="0.25">
      <c r="B42" s="24" t="s">
        <v>133</v>
      </c>
      <c r="C42" s="24" t="s">
        <v>3</v>
      </c>
      <c r="D42" s="24">
        <v>11600</v>
      </c>
      <c r="E42" s="24">
        <v>0</v>
      </c>
      <c r="F42" s="24">
        <v>14500</v>
      </c>
      <c r="G42" s="24">
        <v>1E+30</v>
      </c>
      <c r="H42" s="24">
        <v>2900</v>
      </c>
    </row>
    <row r="43" spans="1:8" x14ac:dyDescent="0.25">
      <c r="B43" s="24" t="s">
        <v>135</v>
      </c>
      <c r="C43" s="24" t="s">
        <v>4</v>
      </c>
      <c r="D43" s="24">
        <v>10800</v>
      </c>
      <c r="E43" s="24">
        <v>0</v>
      </c>
      <c r="F43" s="24">
        <v>13500</v>
      </c>
      <c r="G43" s="24">
        <v>1E+30</v>
      </c>
      <c r="H43" s="24">
        <v>2700</v>
      </c>
    </row>
    <row r="44" spans="1:8" x14ac:dyDescent="0.25">
      <c r="B44" s="24" t="s">
        <v>137</v>
      </c>
      <c r="C44" s="24" t="s">
        <v>5</v>
      </c>
      <c r="D44" s="24">
        <v>10080</v>
      </c>
      <c r="E44" s="24">
        <v>0</v>
      </c>
      <c r="F44" s="24">
        <v>12600</v>
      </c>
      <c r="G44" s="24">
        <v>1E+30</v>
      </c>
      <c r="H44" s="24">
        <v>2520</v>
      </c>
    </row>
    <row r="45" spans="1:8" x14ac:dyDescent="0.25">
      <c r="B45" s="24" t="s">
        <v>139</v>
      </c>
      <c r="C45" s="24" t="s">
        <v>6</v>
      </c>
      <c r="D45" s="24">
        <v>14400</v>
      </c>
      <c r="E45" s="24">
        <v>0</v>
      </c>
      <c r="F45" s="24">
        <v>18000</v>
      </c>
      <c r="G45" s="24">
        <v>1E+30</v>
      </c>
      <c r="H45" s="24">
        <v>3600</v>
      </c>
    </row>
    <row r="46" spans="1:8" x14ac:dyDescent="0.25">
      <c r="B46" s="24" t="s">
        <v>141</v>
      </c>
      <c r="C46" s="24" t="s">
        <v>7</v>
      </c>
      <c r="D46" s="24">
        <v>12000</v>
      </c>
      <c r="E46" s="24">
        <v>0</v>
      </c>
      <c r="F46" s="24">
        <v>15000</v>
      </c>
      <c r="G46" s="24">
        <v>1E+30</v>
      </c>
      <c r="H46" s="24">
        <v>3000</v>
      </c>
    </row>
    <row r="47" spans="1:8" x14ac:dyDescent="0.25">
      <c r="B47" s="24" t="s">
        <v>143</v>
      </c>
      <c r="C47" s="24" t="s">
        <v>8</v>
      </c>
      <c r="D47" s="24">
        <v>7200</v>
      </c>
      <c r="E47" s="24">
        <v>0</v>
      </c>
      <c r="F47" s="24">
        <v>9000</v>
      </c>
      <c r="G47" s="24">
        <v>1E+30</v>
      </c>
      <c r="H47" s="24">
        <v>1800</v>
      </c>
    </row>
    <row r="48" spans="1:8" x14ac:dyDescent="0.25">
      <c r="B48" s="24" t="s">
        <v>130</v>
      </c>
      <c r="C48" s="24" t="s">
        <v>2</v>
      </c>
      <c r="D48" s="24">
        <v>6800</v>
      </c>
      <c r="E48" s="24">
        <v>41.149999999999977</v>
      </c>
      <c r="F48" s="24">
        <v>6800</v>
      </c>
      <c r="G48" s="24">
        <v>1600</v>
      </c>
      <c r="H48" s="24">
        <v>6800</v>
      </c>
    </row>
    <row r="49" spans="2:8" x14ac:dyDescent="0.25">
      <c r="B49" s="24" t="s">
        <v>133</v>
      </c>
      <c r="C49" s="24" t="s">
        <v>3</v>
      </c>
      <c r="D49" s="24">
        <v>11600</v>
      </c>
      <c r="E49" s="24">
        <v>40.149999999999864</v>
      </c>
      <c r="F49" s="24">
        <v>11600</v>
      </c>
      <c r="G49" s="24">
        <v>1600</v>
      </c>
      <c r="H49" s="24">
        <v>8600</v>
      </c>
    </row>
    <row r="50" spans="2:8" x14ac:dyDescent="0.25">
      <c r="B50" s="24" t="s">
        <v>135</v>
      </c>
      <c r="C50" s="24" t="s">
        <v>4</v>
      </c>
      <c r="D50" s="24">
        <v>10800</v>
      </c>
      <c r="E50" s="24">
        <v>40.849999999999909</v>
      </c>
      <c r="F50" s="24">
        <v>10800</v>
      </c>
      <c r="G50" s="24">
        <v>2700</v>
      </c>
      <c r="H50" s="24">
        <v>8600</v>
      </c>
    </row>
    <row r="51" spans="2:8" x14ac:dyDescent="0.25">
      <c r="B51" s="24" t="s">
        <v>137</v>
      </c>
      <c r="C51" s="24" t="s">
        <v>5</v>
      </c>
      <c r="D51" s="24">
        <v>10080</v>
      </c>
      <c r="E51" s="24">
        <v>40.25</v>
      </c>
      <c r="F51" s="24">
        <v>10080</v>
      </c>
      <c r="G51" s="24">
        <v>2520</v>
      </c>
      <c r="H51" s="24">
        <v>10080</v>
      </c>
    </row>
    <row r="52" spans="2:8" x14ac:dyDescent="0.25">
      <c r="B52" s="24" t="s">
        <v>139</v>
      </c>
      <c r="C52" s="24" t="s">
        <v>6</v>
      </c>
      <c r="D52" s="24">
        <v>14400</v>
      </c>
      <c r="E52" s="24">
        <v>40.349999999999909</v>
      </c>
      <c r="F52" s="24">
        <v>14400</v>
      </c>
      <c r="G52" s="24">
        <v>600</v>
      </c>
      <c r="H52" s="24">
        <v>8600</v>
      </c>
    </row>
    <row r="53" spans="2:8" x14ac:dyDescent="0.25">
      <c r="B53" s="24" t="s">
        <v>141</v>
      </c>
      <c r="C53" s="24" t="s">
        <v>7</v>
      </c>
      <c r="D53" s="24">
        <v>12000</v>
      </c>
      <c r="E53" s="24">
        <v>41.150000000000006</v>
      </c>
      <c r="F53" s="24">
        <v>12000</v>
      </c>
      <c r="G53" s="24">
        <v>3000</v>
      </c>
      <c r="H53" s="24">
        <v>1200</v>
      </c>
    </row>
    <row r="54" spans="2:8" x14ac:dyDescent="0.25">
      <c r="B54" s="24" t="s">
        <v>143</v>
      </c>
      <c r="C54" s="24" t="s">
        <v>8</v>
      </c>
      <c r="D54" s="24">
        <v>7200</v>
      </c>
      <c r="E54" s="24">
        <v>41</v>
      </c>
      <c r="F54" s="24">
        <v>7200</v>
      </c>
      <c r="G54" s="24">
        <v>1800</v>
      </c>
      <c r="H54" s="24">
        <v>1200</v>
      </c>
    </row>
    <row r="55" spans="2:8" x14ac:dyDescent="0.25">
      <c r="B55" s="24" t="s">
        <v>153</v>
      </c>
      <c r="C55" s="24" t="s">
        <v>154</v>
      </c>
      <c r="D55" s="24">
        <v>18000</v>
      </c>
      <c r="E55" s="24">
        <v>-3.8499999999999943</v>
      </c>
      <c r="F55" s="24">
        <v>18000</v>
      </c>
      <c r="G55" s="24">
        <v>1200</v>
      </c>
      <c r="H55" s="24">
        <v>5120</v>
      </c>
    </row>
    <row r="56" spans="2:8" x14ac:dyDescent="0.25">
      <c r="B56" s="24" t="s">
        <v>156</v>
      </c>
      <c r="C56" s="24" t="s">
        <v>157</v>
      </c>
      <c r="D56" s="24">
        <v>15000</v>
      </c>
      <c r="E56" s="24">
        <v>-1.8499999999999091</v>
      </c>
      <c r="F56" s="24">
        <v>15000</v>
      </c>
      <c r="G56" s="24">
        <v>8600</v>
      </c>
      <c r="H56" s="24">
        <v>600</v>
      </c>
    </row>
    <row r="57" spans="2:8" x14ac:dyDescent="0.25">
      <c r="B57" s="24" t="s">
        <v>159</v>
      </c>
      <c r="C57" s="24" t="s">
        <v>160</v>
      </c>
      <c r="D57" s="24">
        <v>19880</v>
      </c>
      <c r="E57" s="24">
        <v>0</v>
      </c>
      <c r="F57" s="24">
        <v>25000</v>
      </c>
      <c r="G57" s="24">
        <v>1E+30</v>
      </c>
      <c r="H57" s="24">
        <v>5120</v>
      </c>
    </row>
    <row r="58" spans="2:8" ht="15.75" thickBot="1" x14ac:dyDescent="0.3">
      <c r="B58" s="22" t="s">
        <v>162</v>
      </c>
      <c r="C58" s="22" t="s">
        <v>163</v>
      </c>
      <c r="D58" s="22">
        <v>20000</v>
      </c>
      <c r="E58" s="22">
        <v>-2.9999999999998863</v>
      </c>
      <c r="F58" s="22">
        <v>20000</v>
      </c>
      <c r="G58" s="22">
        <v>8600</v>
      </c>
      <c r="H58" s="22">
        <v>1600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98"/>
  <sheetViews>
    <sheetView showGridLines="0" workbookViewId="0"/>
  </sheetViews>
  <sheetFormatPr defaultRowHeight="15" x14ac:dyDescent="0.25"/>
  <cols>
    <col min="1" max="1" width="2.28515625" customWidth="1"/>
    <col min="2" max="2" width="6.28515625" customWidth="1"/>
    <col min="3" max="3" width="18.85546875" customWidth="1"/>
    <col min="4" max="5" width="13.7109375" bestFit="1" customWidth="1"/>
    <col min="6" max="6" width="11.42578125" customWidth="1"/>
    <col min="7" max="7" width="6" customWidth="1"/>
  </cols>
  <sheetData>
    <row r="1" spans="1:5" x14ac:dyDescent="0.25">
      <c r="A1" s="14" t="s">
        <v>49</v>
      </c>
    </row>
    <row r="2" spans="1:5" x14ac:dyDescent="0.25">
      <c r="A2" s="14" t="s">
        <v>50</v>
      </c>
    </row>
    <row r="3" spans="1:5" x14ac:dyDescent="0.25">
      <c r="A3" s="14" t="s">
        <v>181</v>
      </c>
    </row>
    <row r="4" spans="1:5" x14ac:dyDescent="0.25">
      <c r="A4" s="14" t="s">
        <v>52</v>
      </c>
    </row>
    <row r="5" spans="1:5" x14ac:dyDescent="0.25">
      <c r="A5" s="14" t="s">
        <v>53</v>
      </c>
    </row>
    <row r="6" spans="1:5" x14ac:dyDescent="0.25">
      <c r="A6" s="14"/>
      <c r="B6" t="s">
        <v>54</v>
      </c>
    </row>
    <row r="7" spans="1:5" x14ac:dyDescent="0.25">
      <c r="A7" s="14"/>
      <c r="B7" t="s">
        <v>182</v>
      </c>
    </row>
    <row r="8" spans="1:5" x14ac:dyDescent="0.25">
      <c r="A8" s="14"/>
      <c r="B8" t="s">
        <v>183</v>
      </c>
    </row>
    <row r="9" spans="1:5" x14ac:dyDescent="0.25">
      <c r="A9" s="14" t="s">
        <v>57</v>
      </c>
    </row>
    <row r="10" spans="1:5" x14ac:dyDescent="0.25">
      <c r="B10" t="s">
        <v>58</v>
      </c>
    </row>
    <row r="11" spans="1:5" x14ac:dyDescent="0.25">
      <c r="B11" t="s">
        <v>59</v>
      </c>
    </row>
    <row r="14" spans="1:5" ht="15.75" thickBot="1" x14ac:dyDescent="0.3">
      <c r="A14" t="s">
        <v>60</v>
      </c>
    </row>
    <row r="15" spans="1:5" ht="15.75" thickBot="1" x14ac:dyDescent="0.3">
      <c r="B15" s="23" t="s">
        <v>61</v>
      </c>
      <c r="C15" s="23" t="s">
        <v>62</v>
      </c>
      <c r="D15" s="23" t="s">
        <v>63</v>
      </c>
      <c r="E15" s="23" t="s">
        <v>64</v>
      </c>
    </row>
    <row r="16" spans="1:5" ht="15.75" thickBot="1" x14ac:dyDescent="0.3">
      <c r="B16" s="22" t="s">
        <v>72</v>
      </c>
      <c r="C16" s="22" t="s">
        <v>48</v>
      </c>
      <c r="D16" s="25">
        <v>2805450</v>
      </c>
      <c r="E16" s="25">
        <v>2808326</v>
      </c>
    </row>
    <row r="19" spans="1:6" ht="15.75" thickBot="1" x14ac:dyDescent="0.3">
      <c r="A19" t="s">
        <v>65</v>
      </c>
    </row>
    <row r="20" spans="1:6" ht="15.75" thickBot="1" x14ac:dyDescent="0.3">
      <c r="B20" s="23" t="s">
        <v>61</v>
      </c>
      <c r="C20" s="23" t="s">
        <v>62</v>
      </c>
      <c r="D20" s="23" t="s">
        <v>63</v>
      </c>
      <c r="E20" s="23" t="s">
        <v>64</v>
      </c>
      <c r="F20" s="23" t="s">
        <v>66</v>
      </c>
    </row>
    <row r="21" spans="1:6" x14ac:dyDescent="0.25">
      <c r="B21" s="24" t="s">
        <v>73</v>
      </c>
      <c r="C21" s="24" t="s">
        <v>74</v>
      </c>
      <c r="D21" s="26">
        <v>0</v>
      </c>
      <c r="E21" s="26">
        <v>0</v>
      </c>
      <c r="F21" s="24" t="s">
        <v>75</v>
      </c>
    </row>
    <row r="22" spans="1:6" x14ac:dyDescent="0.25">
      <c r="B22" s="24" t="s">
        <v>76</v>
      </c>
      <c r="C22" s="24" t="s">
        <v>77</v>
      </c>
      <c r="D22" s="26">
        <v>0</v>
      </c>
      <c r="E22" s="26">
        <v>0</v>
      </c>
      <c r="F22" s="24" t="s">
        <v>75</v>
      </c>
    </row>
    <row r="23" spans="1:6" x14ac:dyDescent="0.25">
      <c r="B23" s="24" t="s">
        <v>78</v>
      </c>
      <c r="C23" s="24" t="s">
        <v>79</v>
      </c>
      <c r="D23" s="26">
        <v>0</v>
      </c>
      <c r="E23" s="26">
        <v>800</v>
      </c>
      <c r="F23" s="24" t="s">
        <v>75</v>
      </c>
    </row>
    <row r="24" spans="1:6" x14ac:dyDescent="0.25">
      <c r="B24" s="24" t="s">
        <v>80</v>
      </c>
      <c r="C24" s="24" t="s">
        <v>81</v>
      </c>
      <c r="D24" s="26">
        <v>0</v>
      </c>
      <c r="E24" s="26">
        <v>0</v>
      </c>
      <c r="F24" s="24" t="s">
        <v>75</v>
      </c>
    </row>
    <row r="25" spans="1:6" x14ac:dyDescent="0.25">
      <c r="B25" s="24" t="s">
        <v>82</v>
      </c>
      <c r="C25" s="24" t="s">
        <v>83</v>
      </c>
      <c r="D25" s="26">
        <v>0</v>
      </c>
      <c r="E25" s="26">
        <v>0</v>
      </c>
      <c r="F25" s="24" t="s">
        <v>75</v>
      </c>
    </row>
    <row r="26" spans="1:6" x14ac:dyDescent="0.25">
      <c r="B26" s="24" t="s">
        <v>84</v>
      </c>
      <c r="C26" s="24" t="s">
        <v>85</v>
      </c>
      <c r="D26" s="26">
        <v>12000</v>
      </c>
      <c r="E26" s="26">
        <v>10000</v>
      </c>
      <c r="F26" s="24" t="s">
        <v>75</v>
      </c>
    </row>
    <row r="27" spans="1:6" x14ac:dyDescent="0.25">
      <c r="B27" s="24" t="s">
        <v>86</v>
      </c>
      <c r="C27" s="24" t="s">
        <v>87</v>
      </c>
      <c r="D27" s="26">
        <v>6000</v>
      </c>
      <c r="E27" s="26">
        <v>7200</v>
      </c>
      <c r="F27" s="24" t="s">
        <v>75</v>
      </c>
    </row>
    <row r="28" spans="1:6" x14ac:dyDescent="0.25">
      <c r="B28" s="24" t="s">
        <v>88</v>
      </c>
      <c r="C28" s="24" t="s">
        <v>89</v>
      </c>
      <c r="D28" s="26">
        <v>0</v>
      </c>
      <c r="E28" s="26">
        <v>0</v>
      </c>
      <c r="F28" s="24" t="s">
        <v>75</v>
      </c>
    </row>
    <row r="29" spans="1:6" x14ac:dyDescent="0.25">
      <c r="B29" s="24" t="s">
        <v>90</v>
      </c>
      <c r="C29" s="24" t="s">
        <v>91</v>
      </c>
      <c r="D29" s="26">
        <v>0</v>
      </c>
      <c r="E29" s="26">
        <v>1600</v>
      </c>
      <c r="F29" s="24" t="s">
        <v>75</v>
      </c>
    </row>
    <row r="30" spans="1:6" x14ac:dyDescent="0.25">
      <c r="B30" s="24" t="s">
        <v>92</v>
      </c>
      <c r="C30" s="24" t="s">
        <v>93</v>
      </c>
      <c r="D30" s="26">
        <v>600</v>
      </c>
      <c r="E30" s="26">
        <v>1320</v>
      </c>
      <c r="F30" s="24" t="s">
        <v>75</v>
      </c>
    </row>
    <row r="31" spans="1:6" x14ac:dyDescent="0.25">
      <c r="B31" s="24" t="s">
        <v>94</v>
      </c>
      <c r="C31" s="24" t="s">
        <v>95</v>
      </c>
      <c r="D31" s="26">
        <v>0</v>
      </c>
      <c r="E31" s="26">
        <v>80</v>
      </c>
      <c r="F31" s="24" t="s">
        <v>75</v>
      </c>
    </row>
    <row r="32" spans="1:6" x14ac:dyDescent="0.25">
      <c r="B32" s="24" t="s">
        <v>96</v>
      </c>
      <c r="C32" s="24" t="s">
        <v>97</v>
      </c>
      <c r="D32" s="26">
        <v>14400</v>
      </c>
      <c r="E32" s="26">
        <v>10000</v>
      </c>
      <c r="F32" s="24" t="s">
        <v>75</v>
      </c>
    </row>
    <row r="33" spans="2:6" x14ac:dyDescent="0.25">
      <c r="B33" s="24" t="s">
        <v>98</v>
      </c>
      <c r="C33" s="24" t="s">
        <v>99</v>
      </c>
      <c r="D33" s="26">
        <v>0</v>
      </c>
      <c r="E33" s="26">
        <v>2000</v>
      </c>
      <c r="F33" s="24" t="s">
        <v>75</v>
      </c>
    </row>
    <row r="34" spans="2:6" x14ac:dyDescent="0.25">
      <c r="B34" s="24" t="s">
        <v>100</v>
      </c>
      <c r="C34" s="24" t="s">
        <v>101</v>
      </c>
      <c r="D34" s="26">
        <v>0</v>
      </c>
      <c r="E34" s="26">
        <v>0</v>
      </c>
      <c r="F34" s="24" t="s">
        <v>75</v>
      </c>
    </row>
    <row r="35" spans="2:6" x14ac:dyDescent="0.25">
      <c r="B35" s="24" t="s">
        <v>102</v>
      </c>
      <c r="C35" s="24" t="s">
        <v>103</v>
      </c>
      <c r="D35" s="26">
        <v>0</v>
      </c>
      <c r="E35" s="26">
        <v>0</v>
      </c>
      <c r="F35" s="24" t="s">
        <v>75</v>
      </c>
    </row>
    <row r="36" spans="2:6" x14ac:dyDescent="0.25">
      <c r="B36" s="24" t="s">
        <v>104</v>
      </c>
      <c r="C36" s="24" t="s">
        <v>105</v>
      </c>
      <c r="D36" s="26">
        <v>0</v>
      </c>
      <c r="E36" s="26">
        <v>0</v>
      </c>
      <c r="F36" s="24" t="s">
        <v>75</v>
      </c>
    </row>
    <row r="37" spans="2:6" x14ac:dyDescent="0.25">
      <c r="B37" s="24" t="s">
        <v>106</v>
      </c>
      <c r="C37" s="24" t="s">
        <v>107</v>
      </c>
      <c r="D37" s="26">
        <v>8600</v>
      </c>
      <c r="E37" s="26">
        <v>5480</v>
      </c>
      <c r="F37" s="24" t="s">
        <v>75</v>
      </c>
    </row>
    <row r="38" spans="2:6" x14ac:dyDescent="0.25">
      <c r="B38" s="24" t="s">
        <v>108</v>
      </c>
      <c r="C38" s="24" t="s">
        <v>109</v>
      </c>
      <c r="D38" s="26">
        <v>10080</v>
      </c>
      <c r="E38" s="26">
        <v>10000</v>
      </c>
      <c r="F38" s="24" t="s">
        <v>75</v>
      </c>
    </row>
    <row r="39" spans="2:6" x14ac:dyDescent="0.25">
      <c r="B39" s="24" t="s">
        <v>110</v>
      </c>
      <c r="C39" s="24" t="s">
        <v>111</v>
      </c>
      <c r="D39" s="26">
        <v>0</v>
      </c>
      <c r="E39" s="26">
        <v>4400</v>
      </c>
      <c r="F39" s="24" t="s">
        <v>75</v>
      </c>
    </row>
    <row r="40" spans="2:6" x14ac:dyDescent="0.25">
      <c r="B40" s="24" t="s">
        <v>112</v>
      </c>
      <c r="C40" s="24" t="s">
        <v>113</v>
      </c>
      <c r="D40" s="26">
        <v>0</v>
      </c>
      <c r="E40" s="26">
        <v>0</v>
      </c>
      <c r="F40" s="24" t="s">
        <v>75</v>
      </c>
    </row>
    <row r="41" spans="2:6" x14ac:dyDescent="0.25">
      <c r="B41" s="24" t="s">
        <v>114</v>
      </c>
      <c r="C41" s="24" t="s">
        <v>115</v>
      </c>
      <c r="D41" s="26">
        <v>1200</v>
      </c>
      <c r="E41" s="26">
        <v>0</v>
      </c>
      <c r="F41" s="24" t="s">
        <v>75</v>
      </c>
    </row>
    <row r="42" spans="2:6" x14ac:dyDescent="0.25">
      <c r="B42" s="24" t="s">
        <v>116</v>
      </c>
      <c r="C42" s="24" t="s">
        <v>117</v>
      </c>
      <c r="D42" s="26">
        <v>6800</v>
      </c>
      <c r="E42" s="26">
        <v>6800</v>
      </c>
      <c r="F42" s="24" t="s">
        <v>75</v>
      </c>
    </row>
    <row r="43" spans="2:6" x14ac:dyDescent="0.25">
      <c r="B43" s="24" t="s">
        <v>118</v>
      </c>
      <c r="C43" s="24" t="s">
        <v>119</v>
      </c>
      <c r="D43" s="26">
        <v>11600</v>
      </c>
      <c r="E43" s="26">
        <v>10000</v>
      </c>
      <c r="F43" s="24" t="s">
        <v>75</v>
      </c>
    </row>
    <row r="44" spans="2:6" x14ac:dyDescent="0.25">
      <c r="B44" s="24" t="s">
        <v>120</v>
      </c>
      <c r="C44" s="24" t="s">
        <v>121</v>
      </c>
      <c r="D44" s="26">
        <v>1600</v>
      </c>
      <c r="E44" s="26">
        <v>3200</v>
      </c>
      <c r="F44" s="24" t="s">
        <v>75</v>
      </c>
    </row>
    <row r="45" spans="2:6" x14ac:dyDescent="0.25">
      <c r="B45" s="24" t="s">
        <v>122</v>
      </c>
      <c r="C45" s="24" t="s">
        <v>123</v>
      </c>
      <c r="D45" s="26">
        <v>0</v>
      </c>
      <c r="E45" s="26">
        <v>0</v>
      </c>
      <c r="F45" s="24" t="s">
        <v>75</v>
      </c>
    </row>
    <row r="46" spans="2:6" x14ac:dyDescent="0.25">
      <c r="B46" s="24" t="s">
        <v>124</v>
      </c>
      <c r="C46" s="24" t="s">
        <v>125</v>
      </c>
      <c r="D46" s="26">
        <v>0</v>
      </c>
      <c r="E46" s="26">
        <v>0</v>
      </c>
      <c r="F46" s="24" t="s">
        <v>75</v>
      </c>
    </row>
    <row r="47" spans="2:6" x14ac:dyDescent="0.25">
      <c r="B47" s="24" t="s">
        <v>126</v>
      </c>
      <c r="C47" s="24" t="s">
        <v>127</v>
      </c>
      <c r="D47" s="26">
        <v>0</v>
      </c>
      <c r="E47" s="26">
        <v>0</v>
      </c>
      <c r="F47" s="24" t="s">
        <v>75</v>
      </c>
    </row>
    <row r="48" spans="2:6" ht="15.75" thickBot="1" x14ac:dyDescent="0.3">
      <c r="B48" s="22" t="s">
        <v>128</v>
      </c>
      <c r="C48" s="22" t="s">
        <v>129</v>
      </c>
      <c r="D48" s="27">
        <v>0</v>
      </c>
      <c r="E48" s="27">
        <v>0</v>
      </c>
      <c r="F48" s="22" t="s">
        <v>75</v>
      </c>
    </row>
    <row r="51" spans="1:7" ht="15.75" thickBot="1" x14ac:dyDescent="0.3">
      <c r="A51" t="s">
        <v>67</v>
      </c>
    </row>
    <row r="52" spans="1:7" ht="15.75" thickBot="1" x14ac:dyDescent="0.3">
      <c r="B52" s="23" t="s">
        <v>61</v>
      </c>
      <c r="C52" s="23" t="s">
        <v>62</v>
      </c>
      <c r="D52" s="23" t="s">
        <v>68</v>
      </c>
      <c r="E52" s="23" t="s">
        <v>69</v>
      </c>
      <c r="F52" s="23" t="s">
        <v>70</v>
      </c>
      <c r="G52" s="23" t="s">
        <v>71</v>
      </c>
    </row>
    <row r="53" spans="1:7" x14ac:dyDescent="0.25">
      <c r="B53" s="24" t="s">
        <v>130</v>
      </c>
      <c r="C53" s="24" t="s">
        <v>2</v>
      </c>
      <c r="D53" s="26">
        <v>6800</v>
      </c>
      <c r="E53" s="24" t="s">
        <v>131</v>
      </c>
      <c r="F53" s="24" t="s">
        <v>132</v>
      </c>
      <c r="G53" s="24">
        <v>1700</v>
      </c>
    </row>
    <row r="54" spans="1:7" x14ac:dyDescent="0.25">
      <c r="B54" s="24" t="s">
        <v>133</v>
      </c>
      <c r="C54" s="24" t="s">
        <v>3</v>
      </c>
      <c r="D54" s="26">
        <v>11600</v>
      </c>
      <c r="E54" s="24" t="s">
        <v>134</v>
      </c>
      <c r="F54" s="24" t="s">
        <v>132</v>
      </c>
      <c r="G54" s="24">
        <v>2900</v>
      </c>
    </row>
    <row r="55" spans="1:7" x14ac:dyDescent="0.25">
      <c r="B55" s="24" t="s">
        <v>135</v>
      </c>
      <c r="C55" s="24" t="s">
        <v>4</v>
      </c>
      <c r="D55" s="26">
        <v>10800</v>
      </c>
      <c r="E55" s="24" t="s">
        <v>136</v>
      </c>
      <c r="F55" s="24" t="s">
        <v>132</v>
      </c>
      <c r="G55" s="24">
        <v>2700</v>
      </c>
    </row>
    <row r="56" spans="1:7" x14ac:dyDescent="0.25">
      <c r="B56" s="24" t="s">
        <v>137</v>
      </c>
      <c r="C56" s="24" t="s">
        <v>5</v>
      </c>
      <c r="D56" s="26">
        <v>10080</v>
      </c>
      <c r="E56" s="24" t="s">
        <v>138</v>
      </c>
      <c r="F56" s="24" t="s">
        <v>132</v>
      </c>
      <c r="G56" s="24">
        <v>2520</v>
      </c>
    </row>
    <row r="57" spans="1:7" x14ac:dyDescent="0.25">
      <c r="B57" s="24" t="s">
        <v>139</v>
      </c>
      <c r="C57" s="24" t="s">
        <v>6</v>
      </c>
      <c r="D57" s="26">
        <v>14400</v>
      </c>
      <c r="E57" s="24" t="s">
        <v>140</v>
      </c>
      <c r="F57" s="24" t="s">
        <v>132</v>
      </c>
      <c r="G57" s="24">
        <v>3600</v>
      </c>
    </row>
    <row r="58" spans="1:7" x14ac:dyDescent="0.25">
      <c r="B58" s="24" t="s">
        <v>141</v>
      </c>
      <c r="C58" s="24" t="s">
        <v>7</v>
      </c>
      <c r="D58" s="26">
        <v>12000</v>
      </c>
      <c r="E58" s="24" t="s">
        <v>142</v>
      </c>
      <c r="F58" s="24" t="s">
        <v>132</v>
      </c>
      <c r="G58" s="24">
        <v>3000</v>
      </c>
    </row>
    <row r="59" spans="1:7" x14ac:dyDescent="0.25">
      <c r="B59" s="24" t="s">
        <v>143</v>
      </c>
      <c r="C59" s="24" t="s">
        <v>8</v>
      </c>
      <c r="D59" s="26">
        <v>7200</v>
      </c>
      <c r="E59" s="24" t="s">
        <v>144</v>
      </c>
      <c r="F59" s="24" t="s">
        <v>132</v>
      </c>
      <c r="G59" s="24">
        <v>1800</v>
      </c>
    </row>
    <row r="60" spans="1:7" x14ac:dyDescent="0.25">
      <c r="B60" s="24" t="s">
        <v>130</v>
      </c>
      <c r="C60" s="24" t="s">
        <v>2</v>
      </c>
      <c r="D60" s="26">
        <v>6800</v>
      </c>
      <c r="E60" s="24" t="s">
        <v>145</v>
      </c>
      <c r="F60" s="24" t="s">
        <v>146</v>
      </c>
      <c r="G60" s="26">
        <v>0</v>
      </c>
    </row>
    <row r="61" spans="1:7" x14ac:dyDescent="0.25">
      <c r="B61" s="24" t="s">
        <v>133</v>
      </c>
      <c r="C61" s="24" t="s">
        <v>3</v>
      </c>
      <c r="D61" s="26">
        <v>11600</v>
      </c>
      <c r="E61" s="24" t="s">
        <v>147</v>
      </c>
      <c r="F61" s="24" t="s">
        <v>146</v>
      </c>
      <c r="G61" s="26">
        <v>0</v>
      </c>
    </row>
    <row r="62" spans="1:7" x14ac:dyDescent="0.25">
      <c r="B62" s="24" t="s">
        <v>135</v>
      </c>
      <c r="C62" s="24" t="s">
        <v>4</v>
      </c>
      <c r="D62" s="26">
        <v>10800</v>
      </c>
      <c r="E62" s="24" t="s">
        <v>148</v>
      </c>
      <c r="F62" s="24" t="s">
        <v>146</v>
      </c>
      <c r="G62" s="26">
        <v>0</v>
      </c>
    </row>
    <row r="63" spans="1:7" x14ac:dyDescent="0.25">
      <c r="B63" s="24" t="s">
        <v>137</v>
      </c>
      <c r="C63" s="24" t="s">
        <v>5</v>
      </c>
      <c r="D63" s="26">
        <v>10080</v>
      </c>
      <c r="E63" s="24" t="s">
        <v>149</v>
      </c>
      <c r="F63" s="24" t="s">
        <v>146</v>
      </c>
      <c r="G63" s="26">
        <v>0</v>
      </c>
    </row>
    <row r="64" spans="1:7" x14ac:dyDescent="0.25">
      <c r="B64" s="24" t="s">
        <v>139</v>
      </c>
      <c r="C64" s="24" t="s">
        <v>6</v>
      </c>
      <c r="D64" s="26">
        <v>14400</v>
      </c>
      <c r="E64" s="24" t="s">
        <v>150</v>
      </c>
      <c r="F64" s="24" t="s">
        <v>146</v>
      </c>
      <c r="G64" s="26">
        <v>0</v>
      </c>
    </row>
    <row r="65" spans="2:7" x14ac:dyDescent="0.25">
      <c r="B65" s="24" t="s">
        <v>141</v>
      </c>
      <c r="C65" s="24" t="s">
        <v>7</v>
      </c>
      <c r="D65" s="26">
        <v>12000</v>
      </c>
      <c r="E65" s="24" t="s">
        <v>151</v>
      </c>
      <c r="F65" s="24" t="s">
        <v>146</v>
      </c>
      <c r="G65" s="26">
        <v>0</v>
      </c>
    </row>
    <row r="66" spans="2:7" x14ac:dyDescent="0.25">
      <c r="B66" s="24" t="s">
        <v>143</v>
      </c>
      <c r="C66" s="24" t="s">
        <v>8</v>
      </c>
      <c r="D66" s="26">
        <v>7200</v>
      </c>
      <c r="E66" s="24" t="s">
        <v>152</v>
      </c>
      <c r="F66" s="24" t="s">
        <v>146</v>
      </c>
      <c r="G66" s="26">
        <v>0</v>
      </c>
    </row>
    <row r="67" spans="2:7" x14ac:dyDescent="0.25">
      <c r="B67" s="24" t="s">
        <v>153</v>
      </c>
      <c r="C67" s="24" t="s">
        <v>154</v>
      </c>
      <c r="D67" s="26">
        <v>18000</v>
      </c>
      <c r="E67" s="24" t="s">
        <v>155</v>
      </c>
      <c r="F67" s="24" t="s">
        <v>146</v>
      </c>
      <c r="G67" s="24">
        <v>0</v>
      </c>
    </row>
    <row r="68" spans="2:7" x14ac:dyDescent="0.25">
      <c r="B68" s="24" t="s">
        <v>156</v>
      </c>
      <c r="C68" s="24" t="s">
        <v>157</v>
      </c>
      <c r="D68" s="26">
        <v>15000</v>
      </c>
      <c r="E68" s="24" t="s">
        <v>158</v>
      </c>
      <c r="F68" s="24" t="s">
        <v>146</v>
      </c>
      <c r="G68" s="24">
        <v>0</v>
      </c>
    </row>
    <row r="69" spans="2:7" x14ac:dyDescent="0.25">
      <c r="B69" s="24" t="s">
        <v>159</v>
      </c>
      <c r="C69" s="24" t="s">
        <v>160</v>
      </c>
      <c r="D69" s="26">
        <v>19880</v>
      </c>
      <c r="E69" s="24" t="s">
        <v>161</v>
      </c>
      <c r="F69" s="24" t="s">
        <v>132</v>
      </c>
      <c r="G69" s="24">
        <v>5120</v>
      </c>
    </row>
    <row r="70" spans="2:7" x14ac:dyDescent="0.25">
      <c r="B70" s="24" t="s">
        <v>162</v>
      </c>
      <c r="C70" s="24" t="s">
        <v>163</v>
      </c>
      <c r="D70" s="26">
        <v>20000</v>
      </c>
      <c r="E70" s="24" t="s">
        <v>164</v>
      </c>
      <c r="F70" s="24" t="s">
        <v>146</v>
      </c>
      <c r="G70" s="24">
        <v>0</v>
      </c>
    </row>
    <row r="71" spans="2:7" x14ac:dyDescent="0.25">
      <c r="B71" s="24" t="s">
        <v>73</v>
      </c>
      <c r="C71" s="24" t="s">
        <v>74</v>
      </c>
      <c r="D71" s="26">
        <v>0</v>
      </c>
      <c r="E71" s="24" t="s">
        <v>184</v>
      </c>
      <c r="F71" s="24" t="s">
        <v>132</v>
      </c>
      <c r="G71" s="24">
        <v>10000</v>
      </c>
    </row>
    <row r="72" spans="2:7" x14ac:dyDescent="0.25">
      <c r="B72" s="24" t="s">
        <v>76</v>
      </c>
      <c r="C72" s="24" t="s">
        <v>77</v>
      </c>
      <c r="D72" s="26">
        <v>0</v>
      </c>
      <c r="E72" s="24" t="s">
        <v>185</v>
      </c>
      <c r="F72" s="24" t="s">
        <v>132</v>
      </c>
      <c r="G72" s="24">
        <v>10000</v>
      </c>
    </row>
    <row r="73" spans="2:7" x14ac:dyDescent="0.25">
      <c r="B73" s="24" t="s">
        <v>78</v>
      </c>
      <c r="C73" s="24" t="s">
        <v>79</v>
      </c>
      <c r="D73" s="26">
        <v>800</v>
      </c>
      <c r="E73" s="24" t="s">
        <v>186</v>
      </c>
      <c r="F73" s="24" t="s">
        <v>132</v>
      </c>
      <c r="G73" s="24">
        <v>9200</v>
      </c>
    </row>
    <row r="74" spans="2:7" x14ac:dyDescent="0.25">
      <c r="B74" s="24" t="s">
        <v>80</v>
      </c>
      <c r="C74" s="24" t="s">
        <v>81</v>
      </c>
      <c r="D74" s="26">
        <v>0</v>
      </c>
      <c r="E74" s="24" t="s">
        <v>187</v>
      </c>
      <c r="F74" s="24" t="s">
        <v>132</v>
      </c>
      <c r="G74" s="24">
        <v>10000</v>
      </c>
    </row>
    <row r="75" spans="2:7" x14ac:dyDescent="0.25">
      <c r="B75" s="24" t="s">
        <v>82</v>
      </c>
      <c r="C75" s="24" t="s">
        <v>83</v>
      </c>
      <c r="D75" s="26">
        <v>0</v>
      </c>
      <c r="E75" s="24" t="s">
        <v>188</v>
      </c>
      <c r="F75" s="24" t="s">
        <v>132</v>
      </c>
      <c r="G75" s="24">
        <v>10000</v>
      </c>
    </row>
    <row r="76" spans="2:7" x14ac:dyDescent="0.25">
      <c r="B76" s="24" t="s">
        <v>84</v>
      </c>
      <c r="C76" s="24" t="s">
        <v>85</v>
      </c>
      <c r="D76" s="26">
        <v>10000</v>
      </c>
      <c r="E76" s="24" t="s">
        <v>189</v>
      </c>
      <c r="F76" s="24" t="s">
        <v>146</v>
      </c>
      <c r="G76" s="24">
        <v>0</v>
      </c>
    </row>
    <row r="77" spans="2:7" x14ac:dyDescent="0.25">
      <c r="B77" s="24" t="s">
        <v>86</v>
      </c>
      <c r="C77" s="24" t="s">
        <v>87</v>
      </c>
      <c r="D77" s="26">
        <v>7200</v>
      </c>
      <c r="E77" s="24" t="s">
        <v>190</v>
      </c>
      <c r="F77" s="24" t="s">
        <v>132</v>
      </c>
      <c r="G77" s="24">
        <v>2800</v>
      </c>
    </row>
    <row r="78" spans="2:7" x14ac:dyDescent="0.25">
      <c r="B78" s="24" t="s">
        <v>88</v>
      </c>
      <c r="C78" s="24" t="s">
        <v>89</v>
      </c>
      <c r="D78" s="26">
        <v>0</v>
      </c>
      <c r="E78" s="24" t="s">
        <v>191</v>
      </c>
      <c r="F78" s="24" t="s">
        <v>132</v>
      </c>
      <c r="G78" s="24">
        <v>10000</v>
      </c>
    </row>
    <row r="79" spans="2:7" x14ac:dyDescent="0.25">
      <c r="B79" s="24" t="s">
        <v>90</v>
      </c>
      <c r="C79" s="24" t="s">
        <v>91</v>
      </c>
      <c r="D79" s="26">
        <v>1600</v>
      </c>
      <c r="E79" s="24" t="s">
        <v>192</v>
      </c>
      <c r="F79" s="24" t="s">
        <v>132</v>
      </c>
      <c r="G79" s="24">
        <v>8400</v>
      </c>
    </row>
    <row r="80" spans="2:7" x14ac:dyDescent="0.25">
      <c r="B80" s="24" t="s">
        <v>92</v>
      </c>
      <c r="C80" s="24" t="s">
        <v>93</v>
      </c>
      <c r="D80" s="26">
        <v>1320</v>
      </c>
      <c r="E80" s="24" t="s">
        <v>193</v>
      </c>
      <c r="F80" s="24" t="s">
        <v>132</v>
      </c>
      <c r="G80" s="24">
        <v>8680</v>
      </c>
    </row>
    <row r="81" spans="2:7" x14ac:dyDescent="0.25">
      <c r="B81" s="24" t="s">
        <v>94</v>
      </c>
      <c r="C81" s="24" t="s">
        <v>95</v>
      </c>
      <c r="D81" s="26">
        <v>80</v>
      </c>
      <c r="E81" s="24" t="s">
        <v>194</v>
      </c>
      <c r="F81" s="24" t="s">
        <v>132</v>
      </c>
      <c r="G81" s="24">
        <v>9920</v>
      </c>
    </row>
    <row r="82" spans="2:7" x14ac:dyDescent="0.25">
      <c r="B82" s="24" t="s">
        <v>96</v>
      </c>
      <c r="C82" s="24" t="s">
        <v>97</v>
      </c>
      <c r="D82" s="26">
        <v>10000</v>
      </c>
      <c r="E82" s="24" t="s">
        <v>195</v>
      </c>
      <c r="F82" s="24" t="s">
        <v>146</v>
      </c>
      <c r="G82" s="24">
        <v>0</v>
      </c>
    </row>
    <row r="83" spans="2:7" x14ac:dyDescent="0.25">
      <c r="B83" s="24" t="s">
        <v>98</v>
      </c>
      <c r="C83" s="24" t="s">
        <v>99</v>
      </c>
      <c r="D83" s="26">
        <v>2000</v>
      </c>
      <c r="E83" s="24" t="s">
        <v>196</v>
      </c>
      <c r="F83" s="24" t="s">
        <v>132</v>
      </c>
      <c r="G83" s="24">
        <v>8000</v>
      </c>
    </row>
    <row r="84" spans="2:7" x14ac:dyDescent="0.25">
      <c r="B84" s="24" t="s">
        <v>100</v>
      </c>
      <c r="C84" s="24" t="s">
        <v>101</v>
      </c>
      <c r="D84" s="26">
        <v>0</v>
      </c>
      <c r="E84" s="24" t="s">
        <v>197</v>
      </c>
      <c r="F84" s="24" t="s">
        <v>132</v>
      </c>
      <c r="G84" s="24">
        <v>10000</v>
      </c>
    </row>
    <row r="85" spans="2:7" x14ac:dyDescent="0.25">
      <c r="B85" s="24" t="s">
        <v>102</v>
      </c>
      <c r="C85" s="24" t="s">
        <v>103</v>
      </c>
      <c r="D85" s="26">
        <v>0</v>
      </c>
      <c r="E85" s="24" t="s">
        <v>198</v>
      </c>
      <c r="F85" s="24" t="s">
        <v>132</v>
      </c>
      <c r="G85" s="24">
        <v>10000</v>
      </c>
    </row>
    <row r="86" spans="2:7" x14ac:dyDescent="0.25">
      <c r="B86" s="24" t="s">
        <v>104</v>
      </c>
      <c r="C86" s="24" t="s">
        <v>105</v>
      </c>
      <c r="D86" s="26">
        <v>0</v>
      </c>
      <c r="E86" s="24" t="s">
        <v>199</v>
      </c>
      <c r="F86" s="24" t="s">
        <v>132</v>
      </c>
      <c r="G86" s="24">
        <v>10000</v>
      </c>
    </row>
    <row r="87" spans="2:7" x14ac:dyDescent="0.25">
      <c r="B87" s="24" t="s">
        <v>106</v>
      </c>
      <c r="C87" s="24" t="s">
        <v>107</v>
      </c>
      <c r="D87" s="26">
        <v>5480</v>
      </c>
      <c r="E87" s="24" t="s">
        <v>200</v>
      </c>
      <c r="F87" s="24" t="s">
        <v>132</v>
      </c>
      <c r="G87" s="24">
        <v>4520</v>
      </c>
    </row>
    <row r="88" spans="2:7" x14ac:dyDescent="0.25">
      <c r="B88" s="24" t="s">
        <v>108</v>
      </c>
      <c r="C88" s="24" t="s">
        <v>109</v>
      </c>
      <c r="D88" s="26">
        <v>10000</v>
      </c>
      <c r="E88" s="24" t="s">
        <v>201</v>
      </c>
      <c r="F88" s="24" t="s">
        <v>146</v>
      </c>
      <c r="G88" s="24">
        <v>0</v>
      </c>
    </row>
    <row r="89" spans="2:7" x14ac:dyDescent="0.25">
      <c r="B89" s="24" t="s">
        <v>110</v>
      </c>
      <c r="C89" s="24" t="s">
        <v>111</v>
      </c>
      <c r="D89" s="26">
        <v>4400</v>
      </c>
      <c r="E89" s="24" t="s">
        <v>202</v>
      </c>
      <c r="F89" s="24" t="s">
        <v>132</v>
      </c>
      <c r="G89" s="24">
        <v>5600</v>
      </c>
    </row>
    <row r="90" spans="2:7" x14ac:dyDescent="0.25">
      <c r="B90" s="24" t="s">
        <v>112</v>
      </c>
      <c r="C90" s="24" t="s">
        <v>113</v>
      </c>
      <c r="D90" s="26">
        <v>0</v>
      </c>
      <c r="E90" s="24" t="s">
        <v>203</v>
      </c>
      <c r="F90" s="24" t="s">
        <v>132</v>
      </c>
      <c r="G90" s="24">
        <v>10000</v>
      </c>
    </row>
    <row r="91" spans="2:7" x14ac:dyDescent="0.25">
      <c r="B91" s="24" t="s">
        <v>114</v>
      </c>
      <c r="C91" s="24" t="s">
        <v>115</v>
      </c>
      <c r="D91" s="26">
        <v>0</v>
      </c>
      <c r="E91" s="24" t="s">
        <v>204</v>
      </c>
      <c r="F91" s="24" t="s">
        <v>132</v>
      </c>
      <c r="G91" s="24">
        <v>10000</v>
      </c>
    </row>
    <row r="92" spans="2:7" x14ac:dyDescent="0.25">
      <c r="B92" s="24" t="s">
        <v>116</v>
      </c>
      <c r="C92" s="24" t="s">
        <v>117</v>
      </c>
      <c r="D92" s="26">
        <v>6800</v>
      </c>
      <c r="E92" s="24" t="s">
        <v>205</v>
      </c>
      <c r="F92" s="24" t="s">
        <v>132</v>
      </c>
      <c r="G92" s="24">
        <v>3200</v>
      </c>
    </row>
    <row r="93" spans="2:7" x14ac:dyDescent="0.25">
      <c r="B93" s="24" t="s">
        <v>118</v>
      </c>
      <c r="C93" s="24" t="s">
        <v>119</v>
      </c>
      <c r="D93" s="26">
        <v>10000</v>
      </c>
      <c r="E93" s="24" t="s">
        <v>206</v>
      </c>
      <c r="F93" s="24" t="s">
        <v>146</v>
      </c>
      <c r="G93" s="24">
        <v>0</v>
      </c>
    </row>
    <row r="94" spans="2:7" x14ac:dyDescent="0.25">
      <c r="B94" s="24" t="s">
        <v>120</v>
      </c>
      <c r="C94" s="24" t="s">
        <v>121</v>
      </c>
      <c r="D94" s="26">
        <v>3200</v>
      </c>
      <c r="E94" s="24" t="s">
        <v>207</v>
      </c>
      <c r="F94" s="24" t="s">
        <v>132</v>
      </c>
      <c r="G94" s="24">
        <v>6800</v>
      </c>
    </row>
    <row r="95" spans="2:7" x14ac:dyDescent="0.25">
      <c r="B95" s="24" t="s">
        <v>122</v>
      </c>
      <c r="C95" s="24" t="s">
        <v>123</v>
      </c>
      <c r="D95" s="26">
        <v>0</v>
      </c>
      <c r="E95" s="24" t="s">
        <v>208</v>
      </c>
      <c r="F95" s="24" t="s">
        <v>132</v>
      </c>
      <c r="G95" s="24">
        <v>10000</v>
      </c>
    </row>
    <row r="96" spans="2:7" x14ac:dyDescent="0.25">
      <c r="B96" s="24" t="s">
        <v>124</v>
      </c>
      <c r="C96" s="24" t="s">
        <v>125</v>
      </c>
      <c r="D96" s="26">
        <v>0</v>
      </c>
      <c r="E96" s="24" t="s">
        <v>209</v>
      </c>
      <c r="F96" s="24" t="s">
        <v>132</v>
      </c>
      <c r="G96" s="24">
        <v>10000</v>
      </c>
    </row>
    <row r="97" spans="2:7" x14ac:dyDescent="0.25">
      <c r="B97" s="24" t="s">
        <v>126</v>
      </c>
      <c r="C97" s="24" t="s">
        <v>127</v>
      </c>
      <c r="D97" s="26">
        <v>0</v>
      </c>
      <c r="E97" s="24" t="s">
        <v>210</v>
      </c>
      <c r="F97" s="24" t="s">
        <v>132</v>
      </c>
      <c r="G97" s="24">
        <v>10000</v>
      </c>
    </row>
    <row r="98" spans="2:7" ht="15.75" thickBot="1" x14ac:dyDescent="0.3">
      <c r="B98" s="22" t="s">
        <v>128</v>
      </c>
      <c r="C98" s="22" t="s">
        <v>129</v>
      </c>
      <c r="D98" s="27">
        <v>0</v>
      </c>
      <c r="E98" s="22" t="s">
        <v>211</v>
      </c>
      <c r="F98" s="22" t="s">
        <v>132</v>
      </c>
      <c r="G98" s="22">
        <v>10000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58"/>
  <sheetViews>
    <sheetView showGridLines="0" topLeftCell="A38" workbookViewId="0"/>
  </sheetViews>
  <sheetFormatPr defaultRowHeight="15" x14ac:dyDescent="0.25"/>
  <cols>
    <col min="1" max="1" width="2.28515625" customWidth="1"/>
    <col min="2" max="2" width="6.28515625" bestFit="1" customWidth="1"/>
    <col min="3" max="3" width="18.85546875" bestFit="1" customWidth="1"/>
    <col min="4" max="4" width="6.140625" customWidth="1"/>
    <col min="5" max="5" width="12" bestFit="1" customWidth="1"/>
    <col min="6" max="6" width="10.85546875" bestFit="1" customWidth="1"/>
    <col min="7" max="8" width="12" bestFit="1" customWidth="1"/>
  </cols>
  <sheetData>
    <row r="1" spans="1:8" x14ac:dyDescent="0.25">
      <c r="A1" s="14" t="s">
        <v>165</v>
      </c>
    </row>
    <row r="2" spans="1:8" x14ac:dyDescent="0.25">
      <c r="A2" s="14" t="s">
        <v>50</v>
      </c>
    </row>
    <row r="3" spans="1:8" x14ac:dyDescent="0.25">
      <c r="A3" s="14" t="s">
        <v>212</v>
      </c>
    </row>
    <row r="6" spans="1:8" ht="15.75" thickBot="1" x14ac:dyDescent="0.3">
      <c r="A6" t="s">
        <v>65</v>
      </c>
    </row>
    <row r="7" spans="1:8" x14ac:dyDescent="0.25">
      <c r="B7" s="29"/>
      <c r="C7" s="29"/>
      <c r="D7" s="29" t="s">
        <v>166</v>
      </c>
      <c r="E7" s="29" t="s">
        <v>168</v>
      </c>
      <c r="F7" s="29" t="s">
        <v>169</v>
      </c>
      <c r="G7" s="29" t="s">
        <v>171</v>
      </c>
      <c r="H7" s="29" t="s">
        <v>171</v>
      </c>
    </row>
    <row r="8" spans="1:8" ht="15.75" thickBot="1" x14ac:dyDescent="0.3">
      <c r="B8" s="30" t="s">
        <v>61</v>
      </c>
      <c r="C8" s="30" t="s">
        <v>62</v>
      </c>
      <c r="D8" s="30" t="s">
        <v>167</v>
      </c>
      <c r="E8" s="30" t="s">
        <v>39</v>
      </c>
      <c r="F8" s="30" t="s">
        <v>170</v>
      </c>
      <c r="G8" s="30" t="s">
        <v>172</v>
      </c>
      <c r="H8" s="30" t="s">
        <v>173</v>
      </c>
    </row>
    <row r="9" spans="1:8" x14ac:dyDescent="0.25">
      <c r="B9" s="24" t="s">
        <v>73</v>
      </c>
      <c r="C9" s="24" t="s">
        <v>74</v>
      </c>
      <c r="D9" s="24">
        <v>0</v>
      </c>
      <c r="E9" s="24">
        <v>0.44999999999993179</v>
      </c>
      <c r="F9" s="24">
        <v>38</v>
      </c>
      <c r="G9" s="24">
        <v>1E+30</v>
      </c>
      <c r="H9" s="24">
        <v>0.44999999999993179</v>
      </c>
    </row>
    <row r="10" spans="1:8" x14ac:dyDescent="0.25">
      <c r="B10" s="24" t="s">
        <v>76</v>
      </c>
      <c r="C10" s="24" t="s">
        <v>77</v>
      </c>
      <c r="D10" s="24">
        <v>0</v>
      </c>
      <c r="E10" s="24">
        <v>0.59999999999996589</v>
      </c>
      <c r="F10" s="24">
        <v>38.25</v>
      </c>
      <c r="G10" s="24">
        <v>1E+30</v>
      </c>
      <c r="H10" s="24">
        <v>0.59999999999996589</v>
      </c>
    </row>
    <row r="11" spans="1:8" x14ac:dyDescent="0.25">
      <c r="B11" s="24" t="s">
        <v>78</v>
      </c>
      <c r="C11" s="24" t="s">
        <v>79</v>
      </c>
      <c r="D11" s="24">
        <v>800</v>
      </c>
      <c r="E11" s="24">
        <v>0</v>
      </c>
      <c r="F11" s="24">
        <v>37.25</v>
      </c>
      <c r="G11" s="24">
        <v>0.15000000000003411</v>
      </c>
      <c r="H11" s="24">
        <v>0.25000000000008527</v>
      </c>
    </row>
    <row r="12" spans="1:8" x14ac:dyDescent="0.25">
      <c r="B12" s="24" t="s">
        <v>80</v>
      </c>
      <c r="C12" s="24" t="s">
        <v>81</v>
      </c>
      <c r="D12" s="24">
        <v>0</v>
      </c>
      <c r="E12" s="24">
        <v>0.15000000000003411</v>
      </c>
      <c r="F12" s="24">
        <v>37.5</v>
      </c>
      <c r="G12" s="24">
        <v>1E+30</v>
      </c>
      <c r="H12" s="24">
        <v>0.15000000000003411</v>
      </c>
    </row>
    <row r="13" spans="1:8" x14ac:dyDescent="0.25">
      <c r="B13" s="24" t="s">
        <v>82</v>
      </c>
      <c r="C13" s="24" t="s">
        <v>83</v>
      </c>
      <c r="D13" s="24">
        <v>0</v>
      </c>
      <c r="E13" s="24">
        <v>0.69999999999990337</v>
      </c>
      <c r="F13" s="24">
        <v>37.599999999999994</v>
      </c>
      <c r="G13" s="24">
        <v>1E+30</v>
      </c>
      <c r="H13" s="24">
        <v>0.69999999999990337</v>
      </c>
    </row>
    <row r="14" spans="1:8" x14ac:dyDescent="0.25">
      <c r="B14" s="24" t="s">
        <v>84</v>
      </c>
      <c r="C14" s="24" t="s">
        <v>85</v>
      </c>
      <c r="D14" s="24">
        <v>10000</v>
      </c>
      <c r="E14" s="24">
        <v>-0.35000000000002274</v>
      </c>
      <c r="F14" s="24">
        <v>37.300000000000011</v>
      </c>
      <c r="G14" s="24">
        <v>0.35000000000002274</v>
      </c>
      <c r="H14" s="24">
        <v>1E+30</v>
      </c>
    </row>
    <row r="15" spans="1:8" x14ac:dyDescent="0.25">
      <c r="B15" s="24" t="s">
        <v>86</v>
      </c>
      <c r="C15" s="24" t="s">
        <v>87</v>
      </c>
      <c r="D15" s="24">
        <v>7200</v>
      </c>
      <c r="E15" s="24">
        <v>0</v>
      </c>
      <c r="F15" s="24">
        <v>37.150000000000006</v>
      </c>
      <c r="G15" s="24">
        <v>0.25000000000008527</v>
      </c>
      <c r="H15" s="24">
        <v>40.749999999999915</v>
      </c>
    </row>
    <row r="16" spans="1:8" x14ac:dyDescent="0.25">
      <c r="B16" s="24" t="s">
        <v>88</v>
      </c>
      <c r="C16" s="24" t="s">
        <v>89</v>
      </c>
      <c r="D16" s="24">
        <v>0</v>
      </c>
      <c r="E16" s="24">
        <v>4.9999999999897682E-2</v>
      </c>
      <c r="F16" s="24">
        <v>39.349999999999966</v>
      </c>
      <c r="G16" s="24">
        <v>1E+30</v>
      </c>
      <c r="H16" s="24">
        <v>4.9999999999897682E-2</v>
      </c>
    </row>
    <row r="17" spans="2:8" x14ac:dyDescent="0.25">
      <c r="B17" s="24" t="s">
        <v>90</v>
      </c>
      <c r="C17" s="24" t="s">
        <v>91</v>
      </c>
      <c r="D17" s="24">
        <v>1600</v>
      </c>
      <c r="E17" s="24">
        <v>0</v>
      </c>
      <c r="F17" s="24">
        <v>39.400000000000034</v>
      </c>
      <c r="G17" s="24">
        <v>5.6843418860808015E-14</v>
      </c>
      <c r="H17" s="24">
        <v>1.1000000000000796</v>
      </c>
    </row>
    <row r="18" spans="2:8" x14ac:dyDescent="0.25">
      <c r="B18" s="24" t="s">
        <v>92</v>
      </c>
      <c r="C18" s="24" t="s">
        <v>93</v>
      </c>
      <c r="D18" s="24">
        <v>1320</v>
      </c>
      <c r="E18" s="24">
        <v>0</v>
      </c>
      <c r="F18" s="24">
        <v>39</v>
      </c>
      <c r="G18" s="24">
        <v>4.9999999999897682E-2</v>
      </c>
      <c r="H18" s="24">
        <v>5.6843418860808015E-14</v>
      </c>
    </row>
    <row r="19" spans="2:8" x14ac:dyDescent="0.25">
      <c r="B19" s="24" t="s">
        <v>94</v>
      </c>
      <c r="C19" s="24" t="s">
        <v>95</v>
      </c>
      <c r="D19" s="24">
        <v>80</v>
      </c>
      <c r="E19" s="24">
        <v>0</v>
      </c>
      <c r="F19" s="24">
        <v>39.099999999999966</v>
      </c>
      <c r="G19" s="24">
        <v>5.0000000000011369E-2</v>
      </c>
      <c r="H19" s="24">
        <v>0.69999999999987494</v>
      </c>
    </row>
    <row r="20" spans="2:8" x14ac:dyDescent="0.25">
      <c r="B20" s="24" t="s">
        <v>96</v>
      </c>
      <c r="C20" s="24" t="s">
        <v>97</v>
      </c>
      <c r="D20" s="24">
        <v>10000</v>
      </c>
      <c r="E20" s="24">
        <v>-0.15000000000009095</v>
      </c>
      <c r="F20" s="24">
        <v>38.5</v>
      </c>
      <c r="G20" s="24">
        <v>0.15000000000009095</v>
      </c>
      <c r="H20" s="24">
        <v>1E+30</v>
      </c>
    </row>
    <row r="21" spans="2:8" x14ac:dyDescent="0.25">
      <c r="B21" s="24" t="s">
        <v>98</v>
      </c>
      <c r="C21" s="24" t="s">
        <v>99</v>
      </c>
      <c r="D21" s="24">
        <v>2000</v>
      </c>
      <c r="E21" s="24">
        <v>0</v>
      </c>
      <c r="F21" s="24">
        <v>39.400000000000034</v>
      </c>
      <c r="G21" s="24">
        <v>5.6843418860808015E-14</v>
      </c>
      <c r="H21" s="24">
        <v>0.35000000000002274</v>
      </c>
    </row>
    <row r="22" spans="2:8" x14ac:dyDescent="0.25">
      <c r="B22" s="24" t="s">
        <v>100</v>
      </c>
      <c r="C22" s="24" t="s">
        <v>101</v>
      </c>
      <c r="D22" s="24">
        <v>0</v>
      </c>
      <c r="E22" s="24">
        <v>0.44999999999996021</v>
      </c>
      <c r="F22" s="24">
        <v>39.349999999999966</v>
      </c>
      <c r="G22" s="24">
        <v>1E+30</v>
      </c>
      <c r="H22" s="24">
        <v>0.44999999999996021</v>
      </c>
    </row>
    <row r="23" spans="2:8" x14ac:dyDescent="0.25">
      <c r="B23" s="24" t="s">
        <v>102</v>
      </c>
      <c r="C23" s="24" t="s">
        <v>103</v>
      </c>
      <c r="D23" s="24">
        <v>0</v>
      </c>
      <c r="E23" s="24">
        <v>0.15000000000009095</v>
      </c>
      <c r="F23" s="24">
        <v>41.300000000000068</v>
      </c>
      <c r="G23" s="24">
        <v>1E+30</v>
      </c>
      <c r="H23" s="24">
        <v>0.15000000000009095</v>
      </c>
    </row>
    <row r="24" spans="2:8" x14ac:dyDescent="0.25">
      <c r="B24" s="24" t="s">
        <v>104</v>
      </c>
      <c r="C24" s="24" t="s">
        <v>105</v>
      </c>
      <c r="D24" s="24">
        <v>0</v>
      </c>
      <c r="E24" s="24">
        <v>5.6843418860808015E-14</v>
      </c>
      <c r="F24" s="24">
        <v>41.25</v>
      </c>
      <c r="G24" s="24">
        <v>1E+30</v>
      </c>
      <c r="H24" s="24">
        <v>5.6843418860808015E-14</v>
      </c>
    </row>
    <row r="25" spans="2:8" x14ac:dyDescent="0.25">
      <c r="B25" s="24" t="s">
        <v>106</v>
      </c>
      <c r="C25" s="24" t="s">
        <v>107</v>
      </c>
      <c r="D25" s="24">
        <v>5480</v>
      </c>
      <c r="E25" s="24">
        <v>0</v>
      </c>
      <c r="F25" s="24">
        <v>40.849999999999909</v>
      </c>
      <c r="G25" s="24">
        <v>5.6843418860808015E-14</v>
      </c>
      <c r="H25" s="24">
        <v>0.69999999999987494</v>
      </c>
    </row>
    <row r="26" spans="2:8" x14ac:dyDescent="0.25">
      <c r="B26" s="24" t="s">
        <v>108</v>
      </c>
      <c r="C26" s="24" t="s">
        <v>109</v>
      </c>
      <c r="D26" s="24">
        <v>10000</v>
      </c>
      <c r="E26" s="24">
        <v>-0.69999999999987494</v>
      </c>
      <c r="F26" s="24">
        <v>40.25</v>
      </c>
      <c r="G26" s="24">
        <v>0.69999999999987494</v>
      </c>
      <c r="H26" s="24">
        <v>1E+30</v>
      </c>
    </row>
    <row r="27" spans="2:8" x14ac:dyDescent="0.25">
      <c r="B27" s="24" t="s">
        <v>110</v>
      </c>
      <c r="C27" s="24" t="s">
        <v>111</v>
      </c>
      <c r="D27" s="24">
        <v>4400</v>
      </c>
      <c r="E27" s="24">
        <v>0</v>
      </c>
      <c r="F27" s="24">
        <v>40.5</v>
      </c>
      <c r="G27" s="24">
        <v>0.69999999999990337</v>
      </c>
      <c r="H27" s="24">
        <v>0.15000000000009095</v>
      </c>
    </row>
    <row r="28" spans="2:8" x14ac:dyDescent="0.25">
      <c r="B28" s="24" t="s">
        <v>112</v>
      </c>
      <c r="C28" s="24" t="s">
        <v>113</v>
      </c>
      <c r="D28" s="24">
        <v>0</v>
      </c>
      <c r="E28" s="24">
        <v>5.6843418860808015E-14</v>
      </c>
      <c r="F28" s="24">
        <v>41.25</v>
      </c>
      <c r="G28" s="24">
        <v>1E+30</v>
      </c>
      <c r="H28" s="24">
        <v>5.6843418860808015E-14</v>
      </c>
    </row>
    <row r="29" spans="2:8" x14ac:dyDescent="0.25">
      <c r="B29" s="24" t="s">
        <v>114</v>
      </c>
      <c r="C29" s="24" t="s">
        <v>115</v>
      </c>
      <c r="D29" s="24">
        <v>0</v>
      </c>
      <c r="E29" s="24">
        <v>0.25000000000008527</v>
      </c>
      <c r="F29" s="24">
        <v>41</v>
      </c>
      <c r="G29" s="24">
        <v>1E+30</v>
      </c>
      <c r="H29" s="24">
        <v>0.25000000000008527</v>
      </c>
    </row>
    <row r="30" spans="2:8" x14ac:dyDescent="0.25">
      <c r="B30" s="24" t="s">
        <v>116</v>
      </c>
      <c r="C30" s="24" t="s">
        <v>117</v>
      </c>
      <c r="D30" s="24">
        <v>6800</v>
      </c>
      <c r="E30" s="24">
        <v>0</v>
      </c>
      <c r="F30" s="24">
        <v>38.150000000000091</v>
      </c>
      <c r="G30" s="24">
        <v>4.9999999999897682E-2</v>
      </c>
      <c r="H30" s="24">
        <v>41.149999999999977</v>
      </c>
    </row>
    <row r="31" spans="2:8" x14ac:dyDescent="0.25">
      <c r="B31" s="24" t="s">
        <v>118</v>
      </c>
      <c r="C31" s="24" t="s">
        <v>119</v>
      </c>
      <c r="D31" s="24">
        <v>10000</v>
      </c>
      <c r="E31" s="24">
        <v>-1.1000000000000796</v>
      </c>
      <c r="F31" s="24">
        <v>37.149999999999977</v>
      </c>
      <c r="G31" s="24">
        <v>1.1000000000000796</v>
      </c>
      <c r="H31" s="24">
        <v>1E+30</v>
      </c>
    </row>
    <row r="32" spans="2:8" x14ac:dyDescent="0.25">
      <c r="B32" s="24" t="s">
        <v>120</v>
      </c>
      <c r="C32" s="24" t="s">
        <v>121</v>
      </c>
      <c r="D32" s="24">
        <v>3200</v>
      </c>
      <c r="E32" s="24">
        <v>0</v>
      </c>
      <c r="F32" s="24">
        <v>37.850000000000023</v>
      </c>
      <c r="G32" s="24">
        <v>5.0000000000011369E-2</v>
      </c>
      <c r="H32" s="24">
        <v>4.9999999999897682E-2</v>
      </c>
    </row>
    <row r="33" spans="1:8" x14ac:dyDescent="0.25">
      <c r="B33" s="24" t="s">
        <v>122</v>
      </c>
      <c r="C33" s="24" t="s">
        <v>123</v>
      </c>
      <c r="D33" s="24">
        <v>0</v>
      </c>
      <c r="E33" s="24">
        <v>5.0000000000011369E-2</v>
      </c>
      <c r="F33" s="24">
        <v>38</v>
      </c>
      <c r="G33" s="24">
        <v>1E+30</v>
      </c>
      <c r="H33" s="24">
        <v>5.0000000000011369E-2</v>
      </c>
    </row>
    <row r="34" spans="1:8" x14ac:dyDescent="0.25">
      <c r="B34" s="24" t="s">
        <v>124</v>
      </c>
      <c r="C34" s="24" t="s">
        <v>125</v>
      </c>
      <c r="D34" s="24">
        <v>0</v>
      </c>
      <c r="E34" s="24">
        <v>0.74999999999988631</v>
      </c>
      <c r="F34" s="24">
        <v>38.25</v>
      </c>
      <c r="G34" s="24">
        <v>1E+30</v>
      </c>
      <c r="H34" s="24">
        <v>0.74999999999988631</v>
      </c>
    </row>
    <row r="35" spans="1:8" x14ac:dyDescent="0.25">
      <c r="B35" s="24" t="s">
        <v>126</v>
      </c>
      <c r="C35" s="24" t="s">
        <v>127</v>
      </c>
      <c r="D35" s="24">
        <v>0</v>
      </c>
      <c r="E35" s="24">
        <v>0.49999999999994316</v>
      </c>
      <c r="F35" s="24">
        <v>38.75</v>
      </c>
      <c r="G35" s="24">
        <v>1E+30</v>
      </c>
      <c r="H35" s="24">
        <v>0.49999999999994316</v>
      </c>
    </row>
    <row r="36" spans="1:8" ht="15.75" thickBot="1" x14ac:dyDescent="0.3">
      <c r="B36" s="22" t="s">
        <v>128</v>
      </c>
      <c r="C36" s="22" t="s">
        <v>129</v>
      </c>
      <c r="D36" s="22">
        <v>0</v>
      </c>
      <c r="E36" s="22">
        <v>1.1499999999998352</v>
      </c>
      <c r="F36" s="22">
        <v>38.899999999999864</v>
      </c>
      <c r="G36" s="22">
        <v>1E+30</v>
      </c>
      <c r="H36" s="22">
        <v>1.1499999999998352</v>
      </c>
    </row>
    <row r="38" spans="1:8" ht="15.75" thickBot="1" x14ac:dyDescent="0.3">
      <c r="A38" t="s">
        <v>67</v>
      </c>
    </row>
    <row r="39" spans="1:8" x14ac:dyDescent="0.25">
      <c r="B39" s="29"/>
      <c r="C39" s="29"/>
      <c r="D39" s="29" t="s">
        <v>166</v>
      </c>
      <c r="E39" s="29" t="s">
        <v>174</v>
      </c>
      <c r="F39" s="29" t="s">
        <v>176</v>
      </c>
      <c r="G39" s="29" t="s">
        <v>171</v>
      </c>
      <c r="H39" s="29" t="s">
        <v>171</v>
      </c>
    </row>
    <row r="40" spans="1:8" ht="15.75" thickBot="1" x14ac:dyDescent="0.3">
      <c r="B40" s="30" t="s">
        <v>61</v>
      </c>
      <c r="C40" s="30" t="s">
        <v>62</v>
      </c>
      <c r="D40" s="30" t="s">
        <v>167</v>
      </c>
      <c r="E40" s="30" t="s">
        <v>175</v>
      </c>
      <c r="F40" s="30" t="s">
        <v>177</v>
      </c>
      <c r="G40" s="30" t="s">
        <v>172</v>
      </c>
      <c r="H40" s="30" t="s">
        <v>173</v>
      </c>
    </row>
    <row r="41" spans="1:8" x14ac:dyDescent="0.25">
      <c r="B41" s="24" t="s">
        <v>130</v>
      </c>
      <c r="C41" s="24" t="s">
        <v>2</v>
      </c>
      <c r="D41" s="24">
        <v>6800</v>
      </c>
      <c r="E41" s="24">
        <v>0</v>
      </c>
      <c r="F41" s="24">
        <v>8500</v>
      </c>
      <c r="G41" s="24">
        <v>1E+30</v>
      </c>
      <c r="H41" s="24">
        <v>1700</v>
      </c>
    </row>
    <row r="42" spans="1:8" x14ac:dyDescent="0.25">
      <c r="B42" s="24" t="s">
        <v>133</v>
      </c>
      <c r="C42" s="24" t="s">
        <v>3</v>
      </c>
      <c r="D42" s="24">
        <v>11600</v>
      </c>
      <c r="E42" s="24">
        <v>0</v>
      </c>
      <c r="F42" s="24">
        <v>14500</v>
      </c>
      <c r="G42" s="24">
        <v>1E+30</v>
      </c>
      <c r="H42" s="24">
        <v>2900</v>
      </c>
    </row>
    <row r="43" spans="1:8" x14ac:dyDescent="0.25">
      <c r="B43" s="24" t="s">
        <v>135</v>
      </c>
      <c r="C43" s="24" t="s">
        <v>4</v>
      </c>
      <c r="D43" s="24">
        <v>10800</v>
      </c>
      <c r="E43" s="24">
        <v>0</v>
      </c>
      <c r="F43" s="24">
        <v>13500</v>
      </c>
      <c r="G43" s="24">
        <v>1E+30</v>
      </c>
      <c r="H43" s="24">
        <v>2700</v>
      </c>
    </row>
    <row r="44" spans="1:8" x14ac:dyDescent="0.25">
      <c r="B44" s="24" t="s">
        <v>137</v>
      </c>
      <c r="C44" s="24" t="s">
        <v>5</v>
      </c>
      <c r="D44" s="24">
        <v>10080</v>
      </c>
      <c r="E44" s="24">
        <v>0</v>
      </c>
      <c r="F44" s="24">
        <v>12600</v>
      </c>
      <c r="G44" s="24">
        <v>1E+30</v>
      </c>
      <c r="H44" s="24">
        <v>2520</v>
      </c>
    </row>
    <row r="45" spans="1:8" x14ac:dyDescent="0.25">
      <c r="B45" s="24" t="s">
        <v>139</v>
      </c>
      <c r="C45" s="24" t="s">
        <v>6</v>
      </c>
      <c r="D45" s="24">
        <v>14400</v>
      </c>
      <c r="E45" s="24">
        <v>0</v>
      </c>
      <c r="F45" s="24">
        <v>18000</v>
      </c>
      <c r="G45" s="24">
        <v>1E+30</v>
      </c>
      <c r="H45" s="24">
        <v>3600</v>
      </c>
    </row>
    <row r="46" spans="1:8" x14ac:dyDescent="0.25">
      <c r="B46" s="24" t="s">
        <v>141</v>
      </c>
      <c r="C46" s="24" t="s">
        <v>7</v>
      </c>
      <c r="D46" s="24">
        <v>12000</v>
      </c>
      <c r="E46" s="24">
        <v>0</v>
      </c>
      <c r="F46" s="24">
        <v>15000</v>
      </c>
      <c r="G46" s="24">
        <v>1E+30</v>
      </c>
      <c r="H46" s="24">
        <v>3000</v>
      </c>
    </row>
    <row r="47" spans="1:8" x14ac:dyDescent="0.25">
      <c r="B47" s="24" t="s">
        <v>143</v>
      </c>
      <c r="C47" s="24" t="s">
        <v>8</v>
      </c>
      <c r="D47" s="24">
        <v>7200</v>
      </c>
      <c r="E47" s="24">
        <v>0</v>
      </c>
      <c r="F47" s="24">
        <v>9000</v>
      </c>
      <c r="G47" s="24">
        <v>1E+30</v>
      </c>
      <c r="H47" s="24">
        <v>1800</v>
      </c>
    </row>
    <row r="48" spans="1:8" x14ac:dyDescent="0.25">
      <c r="B48" s="24" t="s">
        <v>130</v>
      </c>
      <c r="C48" s="24" t="s">
        <v>2</v>
      </c>
      <c r="D48" s="24">
        <v>6800</v>
      </c>
      <c r="E48" s="24">
        <v>41.149999999999977</v>
      </c>
      <c r="F48" s="24">
        <v>6800</v>
      </c>
      <c r="G48" s="24">
        <v>1700</v>
      </c>
      <c r="H48" s="24">
        <v>5480</v>
      </c>
    </row>
    <row r="49" spans="2:8" x14ac:dyDescent="0.25">
      <c r="B49" s="24" t="s">
        <v>133</v>
      </c>
      <c r="C49" s="24" t="s">
        <v>3</v>
      </c>
      <c r="D49" s="24">
        <v>11600</v>
      </c>
      <c r="E49" s="24">
        <v>41.249999999999943</v>
      </c>
      <c r="F49" s="24">
        <v>11600</v>
      </c>
      <c r="G49" s="24">
        <v>1320</v>
      </c>
      <c r="H49" s="24">
        <v>1600</v>
      </c>
    </row>
    <row r="50" spans="2:8" x14ac:dyDescent="0.25">
      <c r="B50" s="24" t="s">
        <v>135</v>
      </c>
      <c r="C50" s="24" t="s">
        <v>4</v>
      </c>
      <c r="D50" s="24">
        <v>10800</v>
      </c>
      <c r="E50" s="24">
        <v>40.849999999999909</v>
      </c>
      <c r="F50" s="24">
        <v>10800</v>
      </c>
      <c r="G50" s="24">
        <v>2700</v>
      </c>
      <c r="H50" s="24">
        <v>5480</v>
      </c>
    </row>
    <row r="51" spans="2:8" x14ac:dyDescent="0.25">
      <c r="B51" s="24" t="s">
        <v>137</v>
      </c>
      <c r="C51" s="24" t="s">
        <v>5</v>
      </c>
      <c r="D51" s="24">
        <v>10080</v>
      </c>
      <c r="E51" s="24">
        <v>40.949999999999875</v>
      </c>
      <c r="F51" s="24">
        <v>10080</v>
      </c>
      <c r="G51" s="24">
        <v>1320</v>
      </c>
      <c r="H51" s="24">
        <v>80</v>
      </c>
    </row>
    <row r="52" spans="2:8" x14ac:dyDescent="0.25">
      <c r="B52" s="24" t="s">
        <v>139</v>
      </c>
      <c r="C52" s="24" t="s">
        <v>6</v>
      </c>
      <c r="D52" s="24">
        <v>14400</v>
      </c>
      <c r="E52" s="24">
        <v>40.5</v>
      </c>
      <c r="F52" s="24">
        <v>14400</v>
      </c>
      <c r="G52" s="24">
        <v>3600</v>
      </c>
      <c r="H52" s="24">
        <v>4400</v>
      </c>
    </row>
    <row r="53" spans="2:8" x14ac:dyDescent="0.25">
      <c r="B53" s="24" t="s">
        <v>141</v>
      </c>
      <c r="C53" s="24" t="s">
        <v>7</v>
      </c>
      <c r="D53" s="24">
        <v>12000</v>
      </c>
      <c r="E53" s="24">
        <v>41.249999999999943</v>
      </c>
      <c r="F53" s="24">
        <v>12000</v>
      </c>
      <c r="G53" s="24">
        <v>1320</v>
      </c>
      <c r="H53" s="24">
        <v>2000</v>
      </c>
    </row>
    <row r="54" spans="2:8" x14ac:dyDescent="0.25">
      <c r="B54" s="24" t="s">
        <v>143</v>
      </c>
      <c r="C54" s="24" t="s">
        <v>8</v>
      </c>
      <c r="D54" s="24">
        <v>7200</v>
      </c>
      <c r="E54" s="24">
        <v>40.749999999999915</v>
      </c>
      <c r="F54" s="24">
        <v>7200</v>
      </c>
      <c r="G54" s="24">
        <v>800</v>
      </c>
      <c r="H54" s="24">
        <v>5480</v>
      </c>
    </row>
    <row r="55" spans="2:8" x14ac:dyDescent="0.25">
      <c r="B55" s="24" t="s">
        <v>153</v>
      </c>
      <c r="C55" s="24" t="s">
        <v>154</v>
      </c>
      <c r="D55" s="24">
        <v>18000</v>
      </c>
      <c r="E55" s="24">
        <v>-3.5999999999999091</v>
      </c>
      <c r="F55" s="24">
        <v>18000</v>
      </c>
      <c r="G55" s="24">
        <v>5480</v>
      </c>
      <c r="H55" s="24">
        <v>800</v>
      </c>
    </row>
    <row r="56" spans="2:8" x14ac:dyDescent="0.25">
      <c r="B56" s="24" t="s">
        <v>156</v>
      </c>
      <c r="C56" s="24" t="s">
        <v>157</v>
      </c>
      <c r="D56" s="24">
        <v>15000</v>
      </c>
      <c r="E56" s="24">
        <v>-1.8499999999999091</v>
      </c>
      <c r="F56" s="24">
        <v>15000</v>
      </c>
      <c r="G56" s="24">
        <v>5480</v>
      </c>
      <c r="H56" s="24">
        <v>1320</v>
      </c>
    </row>
    <row r="57" spans="2:8" x14ac:dyDescent="0.25">
      <c r="B57" s="24" t="s">
        <v>159</v>
      </c>
      <c r="C57" s="24" t="s">
        <v>160</v>
      </c>
      <c r="D57" s="24">
        <v>19880</v>
      </c>
      <c r="E57" s="24">
        <v>0</v>
      </c>
      <c r="F57" s="24">
        <v>25000</v>
      </c>
      <c r="G57" s="24">
        <v>1E+30</v>
      </c>
      <c r="H57" s="24">
        <v>5120</v>
      </c>
    </row>
    <row r="58" spans="2:8" ht="15.75" thickBot="1" x14ac:dyDescent="0.3">
      <c r="B58" s="22" t="s">
        <v>162</v>
      </c>
      <c r="C58" s="22" t="s">
        <v>163</v>
      </c>
      <c r="D58" s="22">
        <v>20000</v>
      </c>
      <c r="E58" s="22">
        <v>-2.9999999999998863</v>
      </c>
      <c r="F58" s="22">
        <v>20000</v>
      </c>
      <c r="G58" s="22">
        <v>5480</v>
      </c>
      <c r="H58" s="22">
        <v>3200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58"/>
  <sheetViews>
    <sheetView topLeftCell="A49" workbookViewId="0">
      <selection activeCell="B58" sqref="B58"/>
    </sheetView>
  </sheetViews>
  <sheetFormatPr defaultColWidth="8.85546875" defaultRowHeight="15" x14ac:dyDescent="0.25"/>
  <cols>
    <col min="1" max="9" width="10.7109375" style="2" customWidth="1"/>
    <col min="10" max="10" width="15.140625" style="2" bestFit="1" customWidth="1"/>
    <col min="11" max="12" width="8.85546875" style="2"/>
    <col min="13" max="13" width="22.7109375" style="2" customWidth="1"/>
    <col min="14" max="16384" width="8.85546875" style="2"/>
  </cols>
  <sheetData>
    <row r="1" spans="1:14" x14ac:dyDescent="0.25">
      <c r="A1" s="1" t="s">
        <v>31</v>
      </c>
    </row>
    <row r="2" spans="1:14" x14ac:dyDescent="0.25">
      <c r="A2" s="3"/>
      <c r="B2" s="3"/>
      <c r="C2" s="3"/>
      <c r="F2" s="3"/>
      <c r="G2" s="3"/>
      <c r="H2" s="3"/>
    </row>
    <row r="3" spans="1:14" x14ac:dyDescent="0.25">
      <c r="A3" s="3"/>
      <c r="B3" s="4" t="s">
        <v>0</v>
      </c>
      <c r="C3" s="5"/>
      <c r="F3" s="5"/>
      <c r="G3" s="5"/>
      <c r="H3" s="5"/>
    </row>
    <row r="4" spans="1:14" x14ac:dyDescent="0.25">
      <c r="A4" s="3" t="s">
        <v>1</v>
      </c>
      <c r="B4" s="6" t="s">
        <v>2</v>
      </c>
      <c r="C4" s="6" t="s">
        <v>3</v>
      </c>
      <c r="D4" s="6" t="s">
        <v>4</v>
      </c>
      <c r="E4" s="6" t="s">
        <v>5</v>
      </c>
      <c r="F4" s="6" t="s">
        <v>6</v>
      </c>
      <c r="G4" s="6" t="s">
        <v>7</v>
      </c>
      <c r="H4" s="6" t="s">
        <v>8</v>
      </c>
      <c r="I4" s="8" t="s">
        <v>14</v>
      </c>
      <c r="J4" s="6" t="s">
        <v>40</v>
      </c>
    </row>
    <row r="5" spans="1:14" x14ac:dyDescent="0.25">
      <c r="A5" s="3" t="s">
        <v>9</v>
      </c>
      <c r="B5" s="7">
        <v>2.5</v>
      </c>
      <c r="C5" s="7">
        <v>2.75</v>
      </c>
      <c r="D5" s="7">
        <v>1.75</v>
      </c>
      <c r="E5" s="7">
        <v>2</v>
      </c>
      <c r="F5" s="7">
        <v>2.1</v>
      </c>
      <c r="G5" s="7">
        <v>1.8</v>
      </c>
      <c r="H5" s="7">
        <v>1.65</v>
      </c>
      <c r="I5" s="10">
        <v>18000</v>
      </c>
      <c r="J5" s="7">
        <v>35.5</v>
      </c>
    </row>
    <row r="6" spans="1:14" x14ac:dyDescent="0.25">
      <c r="A6" s="3" t="s">
        <v>10</v>
      </c>
      <c r="B6" s="7">
        <v>1.85</v>
      </c>
      <c r="C6" s="7">
        <v>1.9</v>
      </c>
      <c r="D6" s="7">
        <v>1.5</v>
      </c>
      <c r="E6" s="7">
        <v>1.6</v>
      </c>
      <c r="F6" s="7">
        <v>1</v>
      </c>
      <c r="G6" s="7">
        <v>1.9</v>
      </c>
      <c r="H6" s="7">
        <v>1.85</v>
      </c>
      <c r="I6" s="10">
        <v>15000</v>
      </c>
      <c r="J6" s="7">
        <v>37.5</v>
      </c>
    </row>
    <row r="7" spans="1:14" x14ac:dyDescent="0.25">
      <c r="A7" s="3" t="s">
        <v>11</v>
      </c>
      <c r="B7" s="7">
        <v>2.2999999999999998</v>
      </c>
      <c r="C7" s="7">
        <v>2.25</v>
      </c>
      <c r="D7" s="7">
        <v>1.85</v>
      </c>
      <c r="E7" s="7">
        <v>1.25</v>
      </c>
      <c r="F7" s="7">
        <v>1.5</v>
      </c>
      <c r="G7" s="7">
        <v>2.25</v>
      </c>
      <c r="H7" s="7">
        <v>2</v>
      </c>
      <c r="I7" s="10">
        <v>25000</v>
      </c>
      <c r="J7" s="7">
        <v>39</v>
      </c>
    </row>
    <row r="8" spans="1:14" x14ac:dyDescent="0.25">
      <c r="A8" s="3" t="s">
        <v>12</v>
      </c>
      <c r="B8" s="7">
        <v>1.9</v>
      </c>
      <c r="C8" s="7">
        <v>0.9</v>
      </c>
      <c r="D8" s="7">
        <v>1.6</v>
      </c>
      <c r="E8" s="7">
        <v>1.75</v>
      </c>
      <c r="F8" s="7">
        <v>2</v>
      </c>
      <c r="G8" s="7">
        <v>2.5</v>
      </c>
      <c r="H8" s="7">
        <v>2.65</v>
      </c>
      <c r="I8" s="10">
        <v>20000</v>
      </c>
      <c r="J8" s="7">
        <v>36.25</v>
      </c>
    </row>
    <row r="9" spans="1:14" x14ac:dyDescent="0.25">
      <c r="A9" s="9" t="s">
        <v>13</v>
      </c>
      <c r="B9" s="10">
        <v>8500</v>
      </c>
      <c r="C9" s="10">
        <v>14500</v>
      </c>
      <c r="D9" s="10">
        <v>13500</v>
      </c>
      <c r="E9" s="10">
        <v>12600</v>
      </c>
      <c r="F9" s="10">
        <v>18000</v>
      </c>
      <c r="G9" s="10">
        <v>15000</v>
      </c>
      <c r="H9" s="10">
        <v>9000</v>
      </c>
      <c r="I9" s="11"/>
    </row>
    <row r="10" spans="1:14" x14ac:dyDescent="0.25">
      <c r="A10" s="9" t="s">
        <v>43</v>
      </c>
      <c r="C10" s="21">
        <v>0.8</v>
      </c>
    </row>
    <row r="11" spans="1:14" x14ac:dyDescent="0.25">
      <c r="A11" s="17" t="s">
        <v>41</v>
      </c>
    </row>
    <row r="13" spans="1:14" x14ac:dyDescent="0.25">
      <c r="A13" s="3"/>
      <c r="B13" s="4" t="s">
        <v>0</v>
      </c>
      <c r="C13" s="5"/>
      <c r="F13" s="5"/>
      <c r="G13" s="5"/>
      <c r="H13" s="5"/>
    </row>
    <row r="14" spans="1:14" x14ac:dyDescent="0.25">
      <c r="A14" s="3" t="s">
        <v>1</v>
      </c>
      <c r="B14" s="6" t="s">
        <v>2</v>
      </c>
      <c r="C14" s="6" t="s">
        <v>3</v>
      </c>
      <c r="D14" s="6" t="s">
        <v>4</v>
      </c>
      <c r="E14" s="6" t="s">
        <v>5</v>
      </c>
      <c r="F14" s="6" t="s">
        <v>6</v>
      </c>
      <c r="G14" s="6" t="s">
        <v>7</v>
      </c>
      <c r="H14" s="6" t="s">
        <v>8</v>
      </c>
      <c r="K14" s="8" t="s">
        <v>14</v>
      </c>
      <c r="L14" s="6" t="s">
        <v>40</v>
      </c>
      <c r="N14" s="16" t="s">
        <v>47</v>
      </c>
    </row>
    <row r="15" spans="1:14" x14ac:dyDescent="0.25">
      <c r="A15" s="3" t="s">
        <v>9</v>
      </c>
      <c r="B15" s="20">
        <v>0</v>
      </c>
      <c r="C15" s="20">
        <v>0</v>
      </c>
      <c r="D15" s="20">
        <v>0</v>
      </c>
      <c r="E15" s="20">
        <v>0</v>
      </c>
      <c r="F15" s="20">
        <v>0</v>
      </c>
      <c r="G15" s="20">
        <v>12000</v>
      </c>
      <c r="H15" s="20">
        <v>6000</v>
      </c>
      <c r="I15" s="2">
        <f>SUM(B15:H15)</f>
        <v>18000</v>
      </c>
      <c r="J15" s="16" t="s">
        <v>45</v>
      </c>
      <c r="K15" s="10">
        <v>18000</v>
      </c>
      <c r="L15" s="7">
        <v>35.5</v>
      </c>
      <c r="M15" s="18">
        <f>I15*L15</f>
        <v>639000</v>
      </c>
      <c r="N15" s="2">
        <f>SUMPRODUCT(B5:H5,B15:H15)</f>
        <v>31500</v>
      </c>
    </row>
    <row r="16" spans="1:14" x14ac:dyDescent="0.25">
      <c r="A16" s="3" t="s">
        <v>10</v>
      </c>
      <c r="B16" s="20">
        <v>0</v>
      </c>
      <c r="C16" s="20">
        <v>0</v>
      </c>
      <c r="D16" s="20">
        <v>600</v>
      </c>
      <c r="E16" s="20">
        <v>0</v>
      </c>
      <c r="F16" s="20">
        <v>14400</v>
      </c>
      <c r="G16" s="20">
        <v>0</v>
      </c>
      <c r="H16" s="20">
        <v>0</v>
      </c>
      <c r="I16" s="2">
        <f t="shared" ref="I16:I18" si="0">SUM(B16:H16)</f>
        <v>15000</v>
      </c>
      <c r="J16" s="16" t="s">
        <v>45</v>
      </c>
      <c r="K16" s="10">
        <v>15000</v>
      </c>
      <c r="L16" s="7">
        <v>37.5</v>
      </c>
      <c r="M16" s="18">
        <f t="shared" ref="M16:M18" si="1">I16*L16</f>
        <v>562500</v>
      </c>
      <c r="N16" s="2">
        <f t="shared" ref="N16:N18" si="2">SUMPRODUCT(B6:H6,B16:H16)</f>
        <v>15300</v>
      </c>
    </row>
    <row r="17" spans="1:14" x14ac:dyDescent="0.25">
      <c r="A17" s="3" t="s">
        <v>11</v>
      </c>
      <c r="B17" s="20">
        <v>0</v>
      </c>
      <c r="C17" s="20">
        <v>0</v>
      </c>
      <c r="D17" s="20">
        <v>8600</v>
      </c>
      <c r="E17" s="20">
        <v>10080</v>
      </c>
      <c r="F17" s="20">
        <v>0</v>
      </c>
      <c r="G17" s="20">
        <v>0</v>
      </c>
      <c r="H17" s="20">
        <v>1200</v>
      </c>
      <c r="I17" s="2">
        <f t="shared" si="0"/>
        <v>19880</v>
      </c>
      <c r="J17" s="16" t="s">
        <v>45</v>
      </c>
      <c r="K17" s="10">
        <v>25000</v>
      </c>
      <c r="L17" s="7">
        <v>39</v>
      </c>
      <c r="M17" s="18">
        <f t="shared" si="1"/>
        <v>775320</v>
      </c>
      <c r="N17" s="2">
        <f t="shared" si="2"/>
        <v>30910</v>
      </c>
    </row>
    <row r="18" spans="1:14" x14ac:dyDescent="0.25">
      <c r="A18" s="3" t="s">
        <v>12</v>
      </c>
      <c r="B18" s="20">
        <v>6800</v>
      </c>
      <c r="C18" s="20">
        <v>11600</v>
      </c>
      <c r="D18" s="20">
        <v>1600</v>
      </c>
      <c r="E18" s="20">
        <v>0</v>
      </c>
      <c r="F18" s="20">
        <v>0</v>
      </c>
      <c r="G18" s="20">
        <v>0</v>
      </c>
      <c r="H18" s="20">
        <v>0</v>
      </c>
      <c r="I18" s="2">
        <f t="shared" si="0"/>
        <v>20000</v>
      </c>
      <c r="J18" s="16" t="s">
        <v>45</v>
      </c>
      <c r="K18" s="10">
        <v>20000</v>
      </c>
      <c r="L18" s="7">
        <v>36.25</v>
      </c>
      <c r="M18" s="18">
        <f t="shared" si="1"/>
        <v>725000</v>
      </c>
      <c r="N18" s="2">
        <f t="shared" si="2"/>
        <v>25920</v>
      </c>
    </row>
    <row r="19" spans="1:14" x14ac:dyDescent="0.25">
      <c r="B19" s="19">
        <f>SUM(B15:B18)</f>
        <v>6800</v>
      </c>
      <c r="C19" s="19">
        <f t="shared" ref="C19:H19" si="3">SUM(C15:C18)</f>
        <v>11600</v>
      </c>
      <c r="D19" s="19">
        <f t="shared" si="3"/>
        <v>10800</v>
      </c>
      <c r="E19" s="19">
        <f t="shared" si="3"/>
        <v>10080</v>
      </c>
      <c r="F19" s="19">
        <f t="shared" si="3"/>
        <v>14400</v>
      </c>
      <c r="G19" s="19">
        <f t="shared" si="3"/>
        <v>12000</v>
      </c>
      <c r="H19" s="19">
        <f t="shared" si="3"/>
        <v>7200</v>
      </c>
    </row>
    <row r="20" spans="1:14" x14ac:dyDescent="0.25">
      <c r="B20" s="16" t="s">
        <v>42</v>
      </c>
      <c r="C20" s="16" t="s">
        <v>42</v>
      </c>
      <c r="D20" s="16" t="s">
        <v>42</v>
      </c>
      <c r="E20" s="16" t="s">
        <v>42</v>
      </c>
      <c r="F20" s="16" t="s">
        <v>42</v>
      </c>
      <c r="G20" s="16" t="s">
        <v>42</v>
      </c>
      <c r="H20" s="16" t="s">
        <v>42</v>
      </c>
      <c r="L20" s="16" t="s">
        <v>46</v>
      </c>
      <c r="M20" s="18">
        <f>SUM(M15:M18)</f>
        <v>2701820</v>
      </c>
      <c r="N20" s="16">
        <f>SUM(N15:N18)</f>
        <v>103630</v>
      </c>
    </row>
    <row r="22" spans="1:14" x14ac:dyDescent="0.25">
      <c r="B22" s="2">
        <f>0.8*B9</f>
        <v>6800</v>
      </c>
      <c r="C22" s="2">
        <f t="shared" ref="C22:H22" si="4">0.8*C9</f>
        <v>11600</v>
      </c>
      <c r="D22" s="2">
        <f t="shared" si="4"/>
        <v>10800</v>
      </c>
      <c r="E22" s="2">
        <f t="shared" si="4"/>
        <v>10080</v>
      </c>
      <c r="F22" s="2">
        <f t="shared" si="4"/>
        <v>14400</v>
      </c>
      <c r="G22" s="2">
        <f t="shared" si="4"/>
        <v>12000</v>
      </c>
      <c r="H22" s="2">
        <f t="shared" si="4"/>
        <v>7200</v>
      </c>
      <c r="L22" s="16" t="s">
        <v>48</v>
      </c>
      <c r="M22" s="18">
        <f>M20+N20</f>
        <v>2805450</v>
      </c>
    </row>
    <row r="24" spans="1:14" x14ac:dyDescent="0.25">
      <c r="B24" s="16" t="s">
        <v>44</v>
      </c>
      <c r="C24" s="16" t="s">
        <v>44</v>
      </c>
      <c r="D24" s="16" t="s">
        <v>44</v>
      </c>
      <c r="E24" s="16" t="s">
        <v>44</v>
      </c>
      <c r="F24" s="16" t="s">
        <v>44</v>
      </c>
      <c r="G24" s="16" t="s">
        <v>44</v>
      </c>
      <c r="H24" s="16" t="s">
        <v>44</v>
      </c>
    </row>
    <row r="26" spans="1:14" x14ac:dyDescent="0.25">
      <c r="B26" s="11">
        <f>B9</f>
        <v>8500</v>
      </c>
      <c r="C26" s="11">
        <f t="shared" ref="C26:H26" si="5">C9</f>
        <v>14500</v>
      </c>
      <c r="D26" s="11">
        <f t="shared" si="5"/>
        <v>13500</v>
      </c>
      <c r="E26" s="11">
        <f t="shared" si="5"/>
        <v>12600</v>
      </c>
      <c r="F26" s="11">
        <f t="shared" si="5"/>
        <v>18000</v>
      </c>
      <c r="G26" s="11">
        <f t="shared" si="5"/>
        <v>15000</v>
      </c>
      <c r="H26" s="11">
        <f t="shared" si="5"/>
        <v>9000</v>
      </c>
    </row>
    <row r="28" spans="1:14" x14ac:dyDescent="0.25">
      <c r="A28" s="16" t="s">
        <v>178</v>
      </c>
    </row>
    <row r="29" spans="1:14" x14ac:dyDescent="0.25">
      <c r="B29" s="2" t="s">
        <v>0</v>
      </c>
    </row>
    <row r="30" spans="1:14" x14ac:dyDescent="0.25">
      <c r="A30" s="2" t="s">
        <v>1</v>
      </c>
      <c r="B30" s="2" t="s">
        <v>2</v>
      </c>
      <c r="C30" s="2" t="s">
        <v>3</v>
      </c>
      <c r="D30" s="2" t="s">
        <v>4</v>
      </c>
      <c r="E30" s="2" t="s">
        <v>5</v>
      </c>
      <c r="F30" s="2" t="s">
        <v>6</v>
      </c>
      <c r="G30" s="2" t="s">
        <v>7</v>
      </c>
      <c r="H30" s="2" t="s">
        <v>8</v>
      </c>
    </row>
    <row r="31" spans="1:14" x14ac:dyDescent="0.25">
      <c r="A31" s="2" t="s">
        <v>9</v>
      </c>
      <c r="B31" s="2">
        <v>0</v>
      </c>
      <c r="C31" s="2">
        <v>0</v>
      </c>
      <c r="D31" s="2">
        <v>0</v>
      </c>
      <c r="E31" s="2">
        <v>0</v>
      </c>
      <c r="F31" s="2">
        <v>0</v>
      </c>
      <c r="G31" s="2">
        <v>12000</v>
      </c>
      <c r="H31" s="2">
        <v>6000</v>
      </c>
    </row>
    <row r="32" spans="1:14" x14ac:dyDescent="0.25">
      <c r="A32" s="2" t="s">
        <v>10</v>
      </c>
      <c r="B32" s="2">
        <v>0</v>
      </c>
      <c r="C32" s="2">
        <v>0</v>
      </c>
      <c r="D32" s="2">
        <v>600</v>
      </c>
      <c r="E32" s="2">
        <v>0</v>
      </c>
      <c r="F32" s="2">
        <v>14400</v>
      </c>
      <c r="G32" s="2">
        <v>0</v>
      </c>
      <c r="H32" s="2">
        <v>0</v>
      </c>
    </row>
    <row r="33" spans="1:8" x14ac:dyDescent="0.25">
      <c r="A33" s="2" t="s">
        <v>11</v>
      </c>
      <c r="B33" s="2">
        <v>0</v>
      </c>
      <c r="C33" s="2">
        <v>0</v>
      </c>
      <c r="D33" s="2">
        <v>8600</v>
      </c>
      <c r="E33" s="2">
        <v>10080</v>
      </c>
      <c r="F33" s="2">
        <v>0</v>
      </c>
      <c r="G33" s="2">
        <v>0</v>
      </c>
      <c r="H33" s="2">
        <v>1200</v>
      </c>
    </row>
    <row r="34" spans="1:8" x14ac:dyDescent="0.25">
      <c r="A34" s="2" t="s">
        <v>12</v>
      </c>
      <c r="B34" s="2">
        <v>6800</v>
      </c>
      <c r="C34" s="2">
        <v>11600</v>
      </c>
      <c r="D34" s="2">
        <v>1600</v>
      </c>
      <c r="E34" s="2">
        <v>0</v>
      </c>
      <c r="F34" s="2">
        <v>0</v>
      </c>
      <c r="G34" s="2">
        <v>0</v>
      </c>
      <c r="H34" s="2">
        <v>0</v>
      </c>
    </row>
    <row r="36" spans="1:8" x14ac:dyDescent="0.25">
      <c r="B36" s="2" t="s">
        <v>48</v>
      </c>
      <c r="C36" s="2">
        <v>2805450</v>
      </c>
    </row>
    <row r="38" spans="1:8" x14ac:dyDescent="0.25">
      <c r="A38" s="16" t="s">
        <v>179</v>
      </c>
    </row>
    <row r="39" spans="1:8" x14ac:dyDescent="0.25">
      <c r="B39" s="16" t="s">
        <v>180</v>
      </c>
      <c r="D39" s="2">
        <v>10000</v>
      </c>
    </row>
    <row r="41" spans="1:8" x14ac:dyDescent="0.25">
      <c r="B41" s="2" t="s">
        <v>0</v>
      </c>
    </row>
    <row r="42" spans="1:8" x14ac:dyDescent="0.25">
      <c r="A42" s="2" t="s">
        <v>1</v>
      </c>
      <c r="B42" s="2" t="s">
        <v>2</v>
      </c>
      <c r="C42" s="2" t="s">
        <v>3</v>
      </c>
      <c r="D42" s="2" t="s">
        <v>4</v>
      </c>
      <c r="E42" s="2" t="s">
        <v>5</v>
      </c>
      <c r="F42" s="2" t="s">
        <v>6</v>
      </c>
      <c r="G42" s="2" t="s">
        <v>7</v>
      </c>
      <c r="H42" s="2" t="s">
        <v>8</v>
      </c>
    </row>
    <row r="43" spans="1:8" x14ac:dyDescent="0.25">
      <c r="A43" s="2" t="s">
        <v>9</v>
      </c>
      <c r="B43" s="2">
        <v>0</v>
      </c>
      <c r="C43" s="2">
        <v>0</v>
      </c>
      <c r="D43" s="2">
        <v>800</v>
      </c>
      <c r="E43" s="2">
        <v>0</v>
      </c>
      <c r="F43" s="2">
        <v>0</v>
      </c>
      <c r="G43" s="2">
        <v>10000</v>
      </c>
      <c r="H43" s="2">
        <v>7200</v>
      </c>
    </row>
    <row r="44" spans="1:8" x14ac:dyDescent="0.25">
      <c r="A44" s="2" t="s">
        <v>10</v>
      </c>
      <c r="B44" s="2">
        <v>0</v>
      </c>
      <c r="C44" s="2">
        <v>1600</v>
      </c>
      <c r="D44" s="2">
        <v>1320</v>
      </c>
      <c r="E44" s="2">
        <v>80</v>
      </c>
      <c r="F44" s="2">
        <v>10000</v>
      </c>
      <c r="G44" s="2">
        <v>2000</v>
      </c>
      <c r="H44" s="2">
        <v>0</v>
      </c>
    </row>
    <row r="45" spans="1:8" x14ac:dyDescent="0.25">
      <c r="A45" s="2" t="s">
        <v>11</v>
      </c>
      <c r="B45" s="2">
        <v>0</v>
      </c>
      <c r="C45" s="2">
        <v>0</v>
      </c>
      <c r="D45" s="2">
        <v>5480</v>
      </c>
      <c r="E45" s="2">
        <v>10000</v>
      </c>
      <c r="F45" s="2">
        <v>4400</v>
      </c>
      <c r="G45" s="2">
        <v>0</v>
      </c>
      <c r="H45" s="2">
        <v>0</v>
      </c>
    </row>
    <row r="46" spans="1:8" x14ac:dyDescent="0.25">
      <c r="A46" s="2" t="s">
        <v>12</v>
      </c>
      <c r="B46" s="2">
        <v>6800</v>
      </c>
      <c r="C46" s="2">
        <v>10000</v>
      </c>
      <c r="D46" s="2">
        <v>3200</v>
      </c>
      <c r="E46" s="2">
        <v>0</v>
      </c>
      <c r="F46" s="2">
        <v>0</v>
      </c>
      <c r="G46" s="2">
        <v>0</v>
      </c>
      <c r="H46" s="2">
        <v>0</v>
      </c>
    </row>
    <row r="48" spans="1:8" x14ac:dyDescent="0.25">
      <c r="B48" s="2" t="s">
        <v>48</v>
      </c>
      <c r="C48" s="2">
        <v>2808326</v>
      </c>
    </row>
    <row r="50" spans="1:2" x14ac:dyDescent="0.25">
      <c r="A50" s="16" t="s">
        <v>213</v>
      </c>
    </row>
    <row r="52" spans="1:2" x14ac:dyDescent="0.25">
      <c r="A52" s="16" t="s">
        <v>214</v>
      </c>
      <c r="B52" s="16" t="s">
        <v>215</v>
      </c>
    </row>
    <row r="53" spans="1:2" x14ac:dyDescent="0.25">
      <c r="B53" s="16" t="s">
        <v>216</v>
      </c>
    </row>
    <row r="55" spans="1:2" x14ac:dyDescent="0.25">
      <c r="A55" s="16" t="s">
        <v>217</v>
      </c>
      <c r="B55" s="16" t="s">
        <v>218</v>
      </c>
    </row>
    <row r="56" spans="1:2" x14ac:dyDescent="0.25">
      <c r="B56" s="16" t="s">
        <v>219</v>
      </c>
    </row>
    <row r="58" spans="1:2" x14ac:dyDescent="0.25">
      <c r="A58" s="16" t="s">
        <v>220</v>
      </c>
      <c r="B58" s="16" t="s">
        <v>221</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9"/>
  <sheetViews>
    <sheetView showGridLines="0" topLeftCell="A13" workbookViewId="0"/>
  </sheetViews>
  <sheetFormatPr defaultRowHeight="15" x14ac:dyDescent="0.25"/>
  <cols>
    <col min="1" max="1" width="2.28515625" customWidth="1"/>
    <col min="2" max="2" width="6.28515625" bestFit="1" customWidth="1"/>
    <col min="3" max="3" width="38.7109375" bestFit="1" customWidth="1"/>
    <col min="4" max="4" width="6.140625" customWidth="1"/>
    <col min="5" max="5" width="8.7109375" bestFit="1" customWidth="1"/>
    <col min="6" max="6" width="10.85546875" bestFit="1" customWidth="1"/>
    <col min="7" max="8" width="10" bestFit="1" customWidth="1"/>
  </cols>
  <sheetData>
    <row r="1" spans="1:8" x14ac:dyDescent="0.25">
      <c r="A1" s="14" t="s">
        <v>165</v>
      </c>
    </row>
    <row r="2" spans="1:8" x14ac:dyDescent="0.25">
      <c r="A2" s="14" t="s">
        <v>230</v>
      </c>
    </row>
    <row r="3" spans="1:8" x14ac:dyDescent="0.25">
      <c r="A3" s="14" t="s">
        <v>231</v>
      </c>
    </row>
    <row r="6" spans="1:8" ht="15.75" thickBot="1" x14ac:dyDescent="0.3">
      <c r="A6" t="s">
        <v>65</v>
      </c>
    </row>
    <row r="7" spans="1:8" x14ac:dyDescent="0.25">
      <c r="B7" s="29"/>
      <c r="C7" s="29"/>
      <c r="D7" s="29" t="s">
        <v>166</v>
      </c>
      <c r="E7" s="29" t="s">
        <v>168</v>
      </c>
      <c r="F7" s="29" t="s">
        <v>169</v>
      </c>
      <c r="G7" s="29" t="s">
        <v>171</v>
      </c>
      <c r="H7" s="29" t="s">
        <v>171</v>
      </c>
    </row>
    <row r="8" spans="1:8" ht="15.75" thickBot="1" x14ac:dyDescent="0.3">
      <c r="B8" s="30" t="s">
        <v>61</v>
      </c>
      <c r="C8" s="30" t="s">
        <v>62</v>
      </c>
      <c r="D8" s="30" t="s">
        <v>167</v>
      </c>
      <c r="E8" s="30" t="s">
        <v>39</v>
      </c>
      <c r="F8" s="30" t="s">
        <v>170</v>
      </c>
      <c r="G8" s="30" t="s">
        <v>172</v>
      </c>
      <c r="H8" s="30" t="s">
        <v>173</v>
      </c>
    </row>
    <row r="9" spans="1:8" x14ac:dyDescent="0.25">
      <c r="B9" s="24" t="s">
        <v>118</v>
      </c>
      <c r="C9" s="24" t="s">
        <v>109</v>
      </c>
      <c r="D9" s="24">
        <v>100</v>
      </c>
      <c r="E9" s="24">
        <v>0</v>
      </c>
      <c r="F9" s="24">
        <v>11253</v>
      </c>
      <c r="G9" s="24">
        <v>145</v>
      </c>
      <c r="H9" s="24">
        <v>59</v>
      </c>
    </row>
    <row r="10" spans="1:8" x14ac:dyDescent="0.25">
      <c r="B10" s="24" t="s">
        <v>120</v>
      </c>
      <c r="C10" s="24" t="s">
        <v>232</v>
      </c>
      <c r="D10" s="24">
        <v>700</v>
      </c>
      <c r="E10" s="24">
        <v>0</v>
      </c>
      <c r="F10" s="24">
        <v>10637</v>
      </c>
      <c r="G10" s="24">
        <v>59</v>
      </c>
      <c r="H10" s="24">
        <v>1111</v>
      </c>
    </row>
    <row r="11" spans="1:8" x14ac:dyDescent="0.25">
      <c r="B11" s="24" t="s">
        <v>133</v>
      </c>
      <c r="C11" s="24" t="s">
        <v>233</v>
      </c>
      <c r="D11" s="24">
        <v>200</v>
      </c>
      <c r="E11" s="24">
        <v>0</v>
      </c>
      <c r="F11" s="24">
        <v>11398</v>
      </c>
      <c r="G11" s="24">
        <v>59</v>
      </c>
      <c r="H11" s="24">
        <v>145</v>
      </c>
    </row>
    <row r="12" spans="1:8" x14ac:dyDescent="0.25">
      <c r="B12" s="24" t="s">
        <v>135</v>
      </c>
      <c r="C12" s="24" t="s">
        <v>234</v>
      </c>
      <c r="D12" s="24">
        <v>0</v>
      </c>
      <c r="E12" s="24">
        <v>59</v>
      </c>
      <c r="F12" s="24">
        <v>10841</v>
      </c>
      <c r="G12" s="24">
        <v>1E+30</v>
      </c>
      <c r="H12" s="24">
        <v>59</v>
      </c>
    </row>
    <row r="13" spans="1:8" x14ac:dyDescent="0.25">
      <c r="B13" s="24" t="s">
        <v>235</v>
      </c>
      <c r="C13" s="24" t="s">
        <v>236</v>
      </c>
      <c r="D13" s="24">
        <v>250</v>
      </c>
      <c r="E13" s="24">
        <v>-1111</v>
      </c>
      <c r="F13" s="24">
        <v>1059</v>
      </c>
      <c r="G13" s="24">
        <v>1111</v>
      </c>
      <c r="H13" s="24">
        <v>1E+30</v>
      </c>
    </row>
    <row r="14" spans="1:8" x14ac:dyDescent="0.25">
      <c r="B14" s="24" t="s">
        <v>237</v>
      </c>
      <c r="C14" s="24" t="s">
        <v>238</v>
      </c>
      <c r="D14" s="24">
        <v>50</v>
      </c>
      <c r="E14" s="24">
        <v>0</v>
      </c>
      <c r="F14" s="24">
        <v>996</v>
      </c>
      <c r="G14" s="24">
        <v>1E+30</v>
      </c>
      <c r="H14" s="24">
        <v>810</v>
      </c>
    </row>
    <row r="15" spans="1:8" x14ac:dyDescent="0.25">
      <c r="B15" s="24" t="s">
        <v>239</v>
      </c>
      <c r="C15" s="24" t="s">
        <v>240</v>
      </c>
      <c r="D15" s="24">
        <v>0</v>
      </c>
      <c r="E15" s="24">
        <v>2057</v>
      </c>
      <c r="F15" s="24">
        <v>1691</v>
      </c>
      <c r="G15" s="24">
        <v>1E+30</v>
      </c>
      <c r="H15" s="24">
        <v>2057</v>
      </c>
    </row>
    <row r="16" spans="1:8" x14ac:dyDescent="0.25">
      <c r="B16" s="24" t="s">
        <v>241</v>
      </c>
      <c r="C16" s="24" t="s">
        <v>242</v>
      </c>
      <c r="D16" s="24">
        <v>200</v>
      </c>
      <c r="E16" s="24">
        <v>0</v>
      </c>
      <c r="F16" s="24">
        <v>2786</v>
      </c>
      <c r="G16" s="24">
        <v>1E+30</v>
      </c>
      <c r="H16" s="24">
        <v>1111</v>
      </c>
    </row>
    <row r="17" spans="1:8" x14ac:dyDescent="0.25">
      <c r="B17" s="24" t="s">
        <v>243</v>
      </c>
      <c r="C17" s="24" t="s">
        <v>244</v>
      </c>
      <c r="D17" s="24">
        <v>250</v>
      </c>
      <c r="E17" s="24">
        <v>-810</v>
      </c>
      <c r="F17" s="24">
        <v>802</v>
      </c>
      <c r="G17" s="24">
        <v>810</v>
      </c>
      <c r="H17" s="24">
        <v>1E+30</v>
      </c>
    </row>
    <row r="18" spans="1:8" ht="15.75" thickBot="1" x14ac:dyDescent="0.3">
      <c r="B18" s="22" t="s">
        <v>245</v>
      </c>
      <c r="C18" s="22" t="s">
        <v>246</v>
      </c>
      <c r="D18" s="22">
        <v>250</v>
      </c>
      <c r="E18" s="22">
        <v>0</v>
      </c>
      <c r="F18" s="22">
        <v>250</v>
      </c>
      <c r="G18" s="22">
        <v>2057</v>
      </c>
      <c r="H18" s="22">
        <v>1E+30</v>
      </c>
    </row>
    <row r="20" spans="1:8" ht="15.75" thickBot="1" x14ac:dyDescent="0.3">
      <c r="A20" t="s">
        <v>67</v>
      </c>
    </row>
    <row r="21" spans="1:8" x14ac:dyDescent="0.25">
      <c r="B21" s="29"/>
      <c r="C21" s="29"/>
      <c r="D21" s="29" t="s">
        <v>166</v>
      </c>
      <c r="E21" s="29" t="s">
        <v>174</v>
      </c>
      <c r="F21" s="29" t="s">
        <v>176</v>
      </c>
      <c r="G21" s="29" t="s">
        <v>171</v>
      </c>
      <c r="H21" s="29" t="s">
        <v>171</v>
      </c>
    </row>
    <row r="22" spans="1:8" ht="15.75" thickBot="1" x14ac:dyDescent="0.3">
      <c r="B22" s="30" t="s">
        <v>61</v>
      </c>
      <c r="C22" s="30" t="s">
        <v>62</v>
      </c>
      <c r="D22" s="30" t="s">
        <v>167</v>
      </c>
      <c r="E22" s="30" t="s">
        <v>175</v>
      </c>
      <c r="F22" s="30" t="s">
        <v>177</v>
      </c>
      <c r="G22" s="30" t="s">
        <v>172</v>
      </c>
      <c r="H22" s="30" t="s">
        <v>173</v>
      </c>
    </row>
    <row r="23" spans="1:8" x14ac:dyDescent="0.25">
      <c r="B23" s="24" t="s">
        <v>247</v>
      </c>
      <c r="C23" s="24" t="s">
        <v>18</v>
      </c>
      <c r="D23" s="24">
        <v>450</v>
      </c>
      <c r="E23" s="24">
        <v>13568</v>
      </c>
      <c r="F23" s="24">
        <v>450</v>
      </c>
      <c r="G23" s="24">
        <v>50</v>
      </c>
      <c r="H23" s="24">
        <v>200</v>
      </c>
    </row>
    <row r="24" spans="1:8" x14ac:dyDescent="0.25">
      <c r="B24" s="24" t="s">
        <v>248</v>
      </c>
      <c r="C24" s="24" t="s">
        <v>19</v>
      </c>
      <c r="D24" s="24">
        <v>300</v>
      </c>
      <c r="E24" s="24">
        <v>12394</v>
      </c>
      <c r="F24" s="24">
        <v>300</v>
      </c>
      <c r="G24" s="24">
        <v>200</v>
      </c>
      <c r="H24" s="24">
        <v>50</v>
      </c>
    </row>
    <row r="25" spans="1:8" x14ac:dyDescent="0.25">
      <c r="B25" s="24" t="s">
        <v>249</v>
      </c>
      <c r="C25" s="24" t="s">
        <v>20</v>
      </c>
      <c r="D25" s="24">
        <v>250</v>
      </c>
      <c r="E25" s="24">
        <v>11032</v>
      </c>
      <c r="F25" s="24">
        <v>250</v>
      </c>
      <c r="G25" s="24">
        <v>0</v>
      </c>
      <c r="H25" s="24">
        <v>200</v>
      </c>
    </row>
    <row r="26" spans="1:8" x14ac:dyDescent="0.25">
      <c r="B26" s="24" t="s">
        <v>122</v>
      </c>
      <c r="C26" s="24" t="s">
        <v>250</v>
      </c>
      <c r="D26" s="24">
        <v>800</v>
      </c>
      <c r="E26" s="24">
        <v>-145</v>
      </c>
      <c r="F26" s="24">
        <v>800</v>
      </c>
      <c r="G26" s="24">
        <v>200</v>
      </c>
      <c r="H26" s="24">
        <v>100</v>
      </c>
    </row>
    <row r="27" spans="1:8" x14ac:dyDescent="0.25">
      <c r="B27" s="24" t="s">
        <v>137</v>
      </c>
      <c r="C27" s="24" t="s">
        <v>251</v>
      </c>
      <c r="D27" s="24">
        <v>200</v>
      </c>
      <c r="E27" s="24">
        <v>0</v>
      </c>
      <c r="F27" s="24">
        <v>400</v>
      </c>
      <c r="G27" s="24">
        <v>1E+30</v>
      </c>
      <c r="H27" s="24">
        <v>200</v>
      </c>
    </row>
    <row r="28" spans="1:8" x14ac:dyDescent="0.25">
      <c r="B28" s="24" t="s">
        <v>252</v>
      </c>
      <c r="C28" s="24" t="s">
        <v>253</v>
      </c>
      <c r="D28" s="24">
        <v>300</v>
      </c>
      <c r="E28" s="24">
        <v>-11398</v>
      </c>
      <c r="F28" s="24">
        <v>0</v>
      </c>
      <c r="G28" s="24">
        <v>200</v>
      </c>
      <c r="H28" s="24">
        <v>200</v>
      </c>
    </row>
    <row r="29" spans="1:8" ht="15.75" thickBot="1" x14ac:dyDescent="0.3">
      <c r="B29" s="22" t="s">
        <v>254</v>
      </c>
      <c r="C29" s="22" t="s">
        <v>255</v>
      </c>
      <c r="D29" s="22">
        <v>700</v>
      </c>
      <c r="E29" s="22">
        <v>-10782</v>
      </c>
      <c r="F29" s="22">
        <v>0</v>
      </c>
      <c r="G29" s="22">
        <v>200</v>
      </c>
      <c r="H29" s="22">
        <v>100</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5"/>
  <sheetViews>
    <sheetView topLeftCell="A3" workbookViewId="0">
      <selection activeCell="G18" sqref="G18"/>
    </sheetView>
  </sheetViews>
  <sheetFormatPr defaultRowHeight="15" x14ac:dyDescent="0.25"/>
  <cols>
    <col min="1" max="1" width="11.140625" customWidth="1"/>
    <col min="7" max="7" width="25.28515625" customWidth="1"/>
  </cols>
  <sheetData>
    <row r="1" spans="1:7" x14ac:dyDescent="0.25">
      <c r="A1" s="14" t="s">
        <v>24</v>
      </c>
    </row>
    <row r="3" spans="1:7" x14ac:dyDescent="0.25">
      <c r="A3" t="s">
        <v>32</v>
      </c>
    </row>
    <row r="4" spans="1:7" x14ac:dyDescent="0.25">
      <c r="C4" t="s">
        <v>15</v>
      </c>
    </row>
    <row r="5" spans="1:7" x14ac:dyDescent="0.25">
      <c r="C5" s="12" t="s">
        <v>5</v>
      </c>
      <c r="D5" s="12" t="s">
        <v>17</v>
      </c>
      <c r="E5" s="12" t="s">
        <v>22</v>
      </c>
      <c r="G5" s="12" t="s">
        <v>222</v>
      </c>
    </row>
    <row r="6" spans="1:7" x14ac:dyDescent="0.25">
      <c r="A6" t="s">
        <v>21</v>
      </c>
      <c r="B6" t="s">
        <v>11</v>
      </c>
      <c r="C6" s="13">
        <v>1253</v>
      </c>
      <c r="D6" s="13">
        <v>637</v>
      </c>
      <c r="E6">
        <v>800</v>
      </c>
      <c r="G6">
        <v>10000</v>
      </c>
    </row>
    <row r="7" spans="1:7" x14ac:dyDescent="0.25">
      <c r="B7" t="s">
        <v>16</v>
      </c>
      <c r="C7" s="13">
        <v>1398</v>
      </c>
      <c r="D7" s="13">
        <v>841</v>
      </c>
      <c r="E7">
        <v>400</v>
      </c>
      <c r="G7">
        <v>10000</v>
      </c>
    </row>
    <row r="8" spans="1:7" x14ac:dyDescent="0.25">
      <c r="C8" s="13"/>
      <c r="D8" s="13"/>
    </row>
    <row r="9" spans="1:7" x14ac:dyDescent="0.25">
      <c r="C9" s="13" t="s">
        <v>18</v>
      </c>
      <c r="D9" s="13" t="s">
        <v>19</v>
      </c>
      <c r="E9" s="12" t="s">
        <v>20</v>
      </c>
    </row>
    <row r="10" spans="1:7" x14ac:dyDescent="0.25">
      <c r="A10" t="s">
        <v>21</v>
      </c>
      <c r="B10" t="s">
        <v>5</v>
      </c>
      <c r="C10" s="13">
        <v>1059</v>
      </c>
      <c r="D10" s="13">
        <v>996</v>
      </c>
      <c r="E10" s="13">
        <v>1691</v>
      </c>
    </row>
    <row r="11" spans="1:7" x14ac:dyDescent="0.25">
      <c r="B11" t="s">
        <v>17</v>
      </c>
      <c r="C11" s="13">
        <v>2786</v>
      </c>
      <c r="D11" s="13">
        <v>802</v>
      </c>
      <c r="E11" s="13">
        <v>250</v>
      </c>
    </row>
    <row r="12" spans="1:7" x14ac:dyDescent="0.25">
      <c r="B12" t="s">
        <v>23</v>
      </c>
      <c r="C12">
        <v>450</v>
      </c>
      <c r="D12">
        <v>300</v>
      </c>
      <c r="E12">
        <v>250</v>
      </c>
    </row>
    <row r="14" spans="1:7" x14ac:dyDescent="0.25">
      <c r="A14" s="14" t="s">
        <v>223</v>
      </c>
    </row>
    <row r="16" spans="1:7" x14ac:dyDescent="0.25">
      <c r="C16" t="s">
        <v>15</v>
      </c>
    </row>
    <row r="17" spans="1:9" x14ac:dyDescent="0.25">
      <c r="C17" s="12" t="s">
        <v>5</v>
      </c>
      <c r="D17" s="12" t="s">
        <v>17</v>
      </c>
    </row>
    <row r="18" spans="1:9" x14ac:dyDescent="0.25">
      <c r="A18" t="s">
        <v>21</v>
      </c>
      <c r="B18" t="s">
        <v>11</v>
      </c>
      <c r="C18" s="31">
        <v>100</v>
      </c>
      <c r="D18" s="31">
        <v>700</v>
      </c>
      <c r="E18" s="28">
        <f>SUM(C18:D18)</f>
        <v>800</v>
      </c>
      <c r="F18" t="s">
        <v>45</v>
      </c>
      <c r="G18">
        <v>800</v>
      </c>
    </row>
    <row r="19" spans="1:9" x14ac:dyDescent="0.25">
      <c r="B19" t="s">
        <v>16</v>
      </c>
      <c r="C19" s="31">
        <v>200</v>
      </c>
      <c r="D19" s="31">
        <v>0</v>
      </c>
      <c r="E19" s="28">
        <f>SUM(C19:D19)</f>
        <v>200</v>
      </c>
      <c r="F19" t="s">
        <v>45</v>
      </c>
      <c r="G19">
        <v>400</v>
      </c>
    </row>
    <row r="20" spans="1:9" x14ac:dyDescent="0.25">
      <c r="C20" s="28">
        <f>SUM(C18:C19)</f>
        <v>300</v>
      </c>
      <c r="D20" s="28">
        <f>SUM(D18:D19)</f>
        <v>700</v>
      </c>
    </row>
    <row r="21" spans="1:9" x14ac:dyDescent="0.25">
      <c r="D21" t="s">
        <v>227</v>
      </c>
      <c r="G21">
        <v>10000</v>
      </c>
    </row>
    <row r="22" spans="1:9" x14ac:dyDescent="0.25">
      <c r="D22" t="s">
        <v>225</v>
      </c>
      <c r="G22">
        <f>SUM(C20:D20)</f>
        <v>1000</v>
      </c>
    </row>
    <row r="23" spans="1:9" x14ac:dyDescent="0.25">
      <c r="D23" t="s">
        <v>226</v>
      </c>
      <c r="G23">
        <f>G21*G22</f>
        <v>10000000</v>
      </c>
    </row>
    <row r="26" spans="1:9" x14ac:dyDescent="0.25">
      <c r="C26" s="13" t="s">
        <v>18</v>
      </c>
      <c r="D26" s="13" t="s">
        <v>19</v>
      </c>
      <c r="E26" s="12" t="s">
        <v>20</v>
      </c>
      <c r="F26" t="s">
        <v>224</v>
      </c>
    </row>
    <row r="27" spans="1:9" x14ac:dyDescent="0.25">
      <c r="A27" t="s">
        <v>21</v>
      </c>
      <c r="B27" t="s">
        <v>5</v>
      </c>
      <c r="C27" s="31">
        <v>250</v>
      </c>
      <c r="D27" s="31">
        <v>50</v>
      </c>
      <c r="E27" s="31">
        <v>0</v>
      </c>
      <c r="F27" s="28">
        <f>SUM(C27:E27)</f>
        <v>300</v>
      </c>
      <c r="H27" t="s">
        <v>45</v>
      </c>
      <c r="I27">
        <f>C20</f>
        <v>300</v>
      </c>
    </row>
    <row r="28" spans="1:9" x14ac:dyDescent="0.25">
      <c r="B28" t="s">
        <v>17</v>
      </c>
      <c r="C28" s="31">
        <v>200</v>
      </c>
      <c r="D28" s="31">
        <v>250</v>
      </c>
      <c r="E28" s="31">
        <v>250</v>
      </c>
      <c r="F28" s="28">
        <f>SUM(C28:E28)</f>
        <v>700</v>
      </c>
      <c r="H28" t="s">
        <v>45</v>
      </c>
      <c r="I28">
        <f>D20</f>
        <v>700</v>
      </c>
    </row>
    <row r="29" spans="1:9" x14ac:dyDescent="0.25">
      <c r="C29">
        <f>SUM(C27:C28)</f>
        <v>450</v>
      </c>
      <c r="D29">
        <f t="shared" ref="D29:E29" si="0">SUM(D27:D28)</f>
        <v>300</v>
      </c>
      <c r="E29">
        <f t="shared" si="0"/>
        <v>250</v>
      </c>
    </row>
    <row r="30" spans="1:9" x14ac:dyDescent="0.25">
      <c r="C30" s="32" t="s">
        <v>256</v>
      </c>
      <c r="D30" s="32" t="s">
        <v>256</v>
      </c>
      <c r="E30" s="32" t="s">
        <v>256</v>
      </c>
    </row>
    <row r="31" spans="1:9" x14ac:dyDescent="0.25">
      <c r="B31" t="s">
        <v>23</v>
      </c>
      <c r="C31">
        <v>450</v>
      </c>
      <c r="D31">
        <v>300</v>
      </c>
      <c r="E31">
        <v>250</v>
      </c>
    </row>
    <row r="33" spans="4:7" x14ac:dyDescent="0.25">
      <c r="D33" t="s">
        <v>228</v>
      </c>
      <c r="G33" s="15">
        <f>SUMPRODUCT(C6:D7,C18:D19)+SUMPRODUCT(C10:E11,C27:E28)</f>
        <v>1985550</v>
      </c>
    </row>
    <row r="35" spans="4:7" x14ac:dyDescent="0.25">
      <c r="D35" t="s">
        <v>229</v>
      </c>
      <c r="G35" s="15">
        <f>G33+G23</f>
        <v>11985550</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57"/>
  <sheetViews>
    <sheetView showGridLines="0" topLeftCell="A5" workbookViewId="0"/>
  </sheetViews>
  <sheetFormatPr defaultRowHeight="15" x14ac:dyDescent="0.25"/>
  <cols>
    <col min="1" max="1" width="2.28515625" customWidth="1"/>
    <col min="2" max="2" width="17.42578125" customWidth="1"/>
    <col min="3" max="3" width="13.42578125" customWidth="1"/>
    <col min="4" max="4" width="13.7109375" bestFit="1" customWidth="1"/>
    <col min="5" max="5" width="12.85546875" bestFit="1" customWidth="1"/>
    <col min="6" max="6" width="7.7109375" customWidth="1"/>
    <col min="7" max="7" width="5.42578125" customWidth="1"/>
  </cols>
  <sheetData>
    <row r="1" spans="1:5" x14ac:dyDescent="0.25">
      <c r="A1" s="14" t="s">
        <v>49</v>
      </c>
    </row>
    <row r="2" spans="1:5" x14ac:dyDescent="0.25">
      <c r="A2" s="14" t="s">
        <v>275</v>
      </c>
    </row>
    <row r="3" spans="1:5" x14ac:dyDescent="0.25">
      <c r="A3" s="14" t="s">
        <v>276</v>
      </c>
    </row>
    <row r="4" spans="1:5" x14ac:dyDescent="0.25">
      <c r="A4" s="14" t="s">
        <v>52</v>
      </c>
    </row>
    <row r="5" spans="1:5" x14ac:dyDescent="0.25">
      <c r="A5" s="14" t="s">
        <v>53</v>
      </c>
    </row>
    <row r="6" spans="1:5" x14ac:dyDescent="0.25">
      <c r="A6" s="14"/>
      <c r="B6" t="s">
        <v>54</v>
      </c>
    </row>
    <row r="7" spans="1:5" x14ac:dyDescent="0.25">
      <c r="A7" s="14"/>
      <c r="B7" t="s">
        <v>277</v>
      </c>
    </row>
    <row r="8" spans="1:5" x14ac:dyDescent="0.25">
      <c r="A8" s="14"/>
      <c r="B8" t="s">
        <v>278</v>
      </c>
    </row>
    <row r="9" spans="1:5" x14ac:dyDescent="0.25">
      <c r="A9" s="14" t="s">
        <v>57</v>
      </c>
    </row>
    <row r="10" spans="1:5" x14ac:dyDescent="0.25">
      <c r="B10" t="s">
        <v>279</v>
      </c>
    </row>
    <row r="11" spans="1:5" x14ac:dyDescent="0.25">
      <c r="B11" t="s">
        <v>59</v>
      </c>
    </row>
    <row r="14" spans="1:5" ht="15.75" thickBot="1" x14ac:dyDescent="0.3">
      <c r="A14" t="s">
        <v>60</v>
      </c>
    </row>
    <row r="15" spans="1:5" ht="15.75" thickBot="1" x14ac:dyDescent="0.3">
      <c r="B15" s="23" t="s">
        <v>61</v>
      </c>
      <c r="C15" s="23" t="s">
        <v>62</v>
      </c>
      <c r="D15" s="23" t="s">
        <v>63</v>
      </c>
      <c r="E15" s="23" t="s">
        <v>64</v>
      </c>
    </row>
    <row r="16" spans="1:5" ht="15.75" thickBot="1" x14ac:dyDescent="0.3">
      <c r="B16" s="22" t="s">
        <v>280</v>
      </c>
      <c r="C16" s="22" t="s">
        <v>257</v>
      </c>
      <c r="D16" s="27">
        <v>450</v>
      </c>
      <c r="E16" s="27">
        <v>1293</v>
      </c>
    </row>
    <row r="19" spans="1:6" ht="15.75" thickBot="1" x14ac:dyDescent="0.3">
      <c r="A19" t="s">
        <v>65</v>
      </c>
    </row>
    <row r="20" spans="1:6" ht="15.75" thickBot="1" x14ac:dyDescent="0.3">
      <c r="B20" s="23" t="s">
        <v>61</v>
      </c>
      <c r="C20" s="23" t="s">
        <v>62</v>
      </c>
      <c r="D20" s="23" t="s">
        <v>63</v>
      </c>
      <c r="E20" s="23" t="s">
        <v>64</v>
      </c>
      <c r="F20" s="23" t="s">
        <v>66</v>
      </c>
    </row>
    <row r="21" spans="1:6" x14ac:dyDescent="0.25">
      <c r="B21" s="24" t="s">
        <v>281</v>
      </c>
      <c r="C21" s="24" t="s">
        <v>272</v>
      </c>
      <c r="D21" s="26">
        <v>0</v>
      </c>
      <c r="E21" s="26">
        <v>1</v>
      </c>
      <c r="F21" s="24" t="s">
        <v>322</v>
      </c>
    </row>
    <row r="22" spans="1:6" x14ac:dyDescent="0.25">
      <c r="B22" s="24" t="s">
        <v>282</v>
      </c>
      <c r="C22" s="24" t="s">
        <v>272</v>
      </c>
      <c r="D22" s="26">
        <v>1</v>
      </c>
      <c r="E22" s="26">
        <v>0</v>
      </c>
      <c r="F22" s="24" t="s">
        <v>322</v>
      </c>
    </row>
    <row r="23" spans="1:6" x14ac:dyDescent="0.25">
      <c r="B23" s="24" t="s">
        <v>283</v>
      </c>
      <c r="C23" s="24" t="s">
        <v>272</v>
      </c>
      <c r="D23" s="26">
        <v>0</v>
      </c>
      <c r="E23" s="26">
        <v>0</v>
      </c>
      <c r="F23" s="24" t="s">
        <v>322</v>
      </c>
    </row>
    <row r="24" spans="1:6" x14ac:dyDescent="0.25">
      <c r="B24" s="24" t="s">
        <v>284</v>
      </c>
      <c r="C24" s="24" t="s">
        <v>272</v>
      </c>
      <c r="D24" s="26">
        <v>0</v>
      </c>
      <c r="E24" s="26">
        <v>0</v>
      </c>
      <c r="F24" s="24" t="s">
        <v>322</v>
      </c>
    </row>
    <row r="25" spans="1:6" x14ac:dyDescent="0.25">
      <c r="B25" s="24" t="s">
        <v>285</v>
      </c>
      <c r="C25" s="24" t="s">
        <v>272</v>
      </c>
      <c r="D25" s="26">
        <v>0</v>
      </c>
      <c r="E25" s="26">
        <v>0</v>
      </c>
      <c r="F25" s="24" t="s">
        <v>322</v>
      </c>
    </row>
    <row r="26" spans="1:6" x14ac:dyDescent="0.25">
      <c r="B26" s="24" t="s">
        <v>286</v>
      </c>
      <c r="C26" s="24" t="s">
        <v>272</v>
      </c>
      <c r="D26" s="26">
        <v>0</v>
      </c>
      <c r="E26" s="26">
        <v>1</v>
      </c>
      <c r="F26" s="24" t="s">
        <v>322</v>
      </c>
    </row>
    <row r="27" spans="1:6" x14ac:dyDescent="0.25">
      <c r="B27" s="24" t="s">
        <v>287</v>
      </c>
      <c r="C27" s="24" t="s">
        <v>272</v>
      </c>
      <c r="D27" s="26">
        <v>0</v>
      </c>
      <c r="E27" s="26">
        <v>0</v>
      </c>
      <c r="F27" s="24" t="s">
        <v>322</v>
      </c>
    </row>
    <row r="28" spans="1:6" x14ac:dyDescent="0.25">
      <c r="B28" s="24" t="s">
        <v>288</v>
      </c>
      <c r="C28" s="24" t="s">
        <v>272</v>
      </c>
      <c r="D28" s="26">
        <v>0</v>
      </c>
      <c r="E28" s="26">
        <v>0</v>
      </c>
      <c r="F28" s="24" t="s">
        <v>322</v>
      </c>
    </row>
    <row r="29" spans="1:6" x14ac:dyDescent="0.25">
      <c r="B29" s="24" t="s">
        <v>289</v>
      </c>
      <c r="C29" s="24" t="s">
        <v>272</v>
      </c>
      <c r="D29" s="26">
        <v>0</v>
      </c>
      <c r="E29" s="26">
        <v>0</v>
      </c>
      <c r="F29" s="24" t="s">
        <v>322</v>
      </c>
    </row>
    <row r="30" spans="1:6" x14ac:dyDescent="0.25">
      <c r="B30" s="24" t="s">
        <v>290</v>
      </c>
      <c r="C30" s="24" t="s">
        <v>272</v>
      </c>
      <c r="D30" s="26">
        <v>0</v>
      </c>
      <c r="E30" s="26">
        <v>0</v>
      </c>
      <c r="F30" s="24" t="s">
        <v>322</v>
      </c>
    </row>
    <row r="31" spans="1:6" x14ac:dyDescent="0.25">
      <c r="B31" s="24" t="s">
        <v>291</v>
      </c>
      <c r="C31" s="24" t="s">
        <v>272</v>
      </c>
      <c r="D31" s="26">
        <v>0</v>
      </c>
      <c r="E31" s="26">
        <v>0</v>
      </c>
      <c r="F31" s="24" t="s">
        <v>322</v>
      </c>
    </row>
    <row r="32" spans="1:6" x14ac:dyDescent="0.25">
      <c r="B32" s="24" t="s">
        <v>82</v>
      </c>
      <c r="C32" s="24" t="s">
        <v>272</v>
      </c>
      <c r="D32" s="26">
        <v>0</v>
      </c>
      <c r="E32" s="26">
        <v>0</v>
      </c>
      <c r="F32" s="24" t="s">
        <v>322</v>
      </c>
    </row>
    <row r="33" spans="1:7" x14ac:dyDescent="0.25">
      <c r="B33" s="24" t="s">
        <v>96</v>
      </c>
      <c r="C33" s="24" t="s">
        <v>272</v>
      </c>
      <c r="D33" s="26">
        <v>0</v>
      </c>
      <c r="E33" s="26">
        <v>0</v>
      </c>
      <c r="F33" s="24" t="s">
        <v>322</v>
      </c>
    </row>
    <row r="34" spans="1:7" x14ac:dyDescent="0.25">
      <c r="B34" s="24" t="s">
        <v>110</v>
      </c>
      <c r="C34" s="24" t="s">
        <v>272</v>
      </c>
      <c r="D34" s="26">
        <v>0</v>
      </c>
      <c r="E34" s="26">
        <v>0</v>
      </c>
      <c r="F34" s="24" t="s">
        <v>322</v>
      </c>
    </row>
    <row r="35" spans="1:7" x14ac:dyDescent="0.25">
      <c r="B35" s="24" t="s">
        <v>124</v>
      </c>
      <c r="C35" s="24" t="s">
        <v>272</v>
      </c>
      <c r="D35" s="26">
        <v>0</v>
      </c>
      <c r="E35" s="26">
        <v>0</v>
      </c>
      <c r="F35" s="24" t="s">
        <v>322</v>
      </c>
    </row>
    <row r="36" spans="1:7" x14ac:dyDescent="0.25">
      <c r="B36" s="24" t="s">
        <v>139</v>
      </c>
      <c r="C36" s="24" t="s">
        <v>272</v>
      </c>
      <c r="D36" s="26">
        <v>0</v>
      </c>
      <c r="E36" s="26">
        <v>0</v>
      </c>
      <c r="F36" s="24" t="s">
        <v>322</v>
      </c>
    </row>
    <row r="37" spans="1:7" x14ac:dyDescent="0.25">
      <c r="B37" s="24" t="s">
        <v>292</v>
      </c>
      <c r="C37" s="24" t="s">
        <v>272</v>
      </c>
      <c r="D37" s="26">
        <v>0</v>
      </c>
      <c r="E37" s="26">
        <v>1</v>
      </c>
      <c r="F37" s="24" t="s">
        <v>322</v>
      </c>
    </row>
    <row r="38" spans="1:7" x14ac:dyDescent="0.25">
      <c r="B38" s="24" t="s">
        <v>293</v>
      </c>
      <c r="C38" s="24" t="s">
        <v>272</v>
      </c>
      <c r="D38" s="26">
        <v>0</v>
      </c>
      <c r="E38" s="26">
        <v>0</v>
      </c>
      <c r="F38" s="24" t="s">
        <v>322</v>
      </c>
    </row>
    <row r="39" spans="1:7" x14ac:dyDescent="0.25">
      <c r="B39" s="24" t="s">
        <v>294</v>
      </c>
      <c r="C39" s="24" t="s">
        <v>272</v>
      </c>
      <c r="D39" s="26">
        <v>0</v>
      </c>
      <c r="E39" s="26">
        <v>0</v>
      </c>
      <c r="F39" s="24" t="s">
        <v>322</v>
      </c>
    </row>
    <row r="40" spans="1:7" ht="15.75" thickBot="1" x14ac:dyDescent="0.3">
      <c r="B40" s="22" t="s">
        <v>295</v>
      </c>
      <c r="C40" s="22" t="s">
        <v>272</v>
      </c>
      <c r="D40" s="27">
        <v>0</v>
      </c>
      <c r="E40" s="27">
        <v>0</v>
      </c>
      <c r="F40" s="22" t="s">
        <v>322</v>
      </c>
    </row>
    <row r="43" spans="1:7" ht="15.75" thickBot="1" x14ac:dyDescent="0.3">
      <c r="A43" t="s">
        <v>67</v>
      </c>
    </row>
    <row r="44" spans="1:7" ht="15.75" thickBot="1" x14ac:dyDescent="0.3">
      <c r="B44" s="23" t="s">
        <v>61</v>
      </c>
      <c r="C44" s="23" t="s">
        <v>62</v>
      </c>
      <c r="D44" s="23" t="s">
        <v>68</v>
      </c>
      <c r="E44" s="23" t="s">
        <v>69</v>
      </c>
      <c r="F44" s="23" t="s">
        <v>70</v>
      </c>
      <c r="G44" s="23" t="s">
        <v>71</v>
      </c>
    </row>
    <row r="45" spans="1:7" x14ac:dyDescent="0.25">
      <c r="B45" s="24" t="s">
        <v>296</v>
      </c>
      <c r="C45" s="24" t="s">
        <v>297</v>
      </c>
      <c r="D45" s="26">
        <v>-1</v>
      </c>
      <c r="E45" s="24" t="s">
        <v>298</v>
      </c>
      <c r="F45" s="24" t="s">
        <v>146</v>
      </c>
      <c r="G45" s="24">
        <v>0</v>
      </c>
    </row>
    <row r="46" spans="1:7" x14ac:dyDescent="0.25">
      <c r="B46" s="24" t="s">
        <v>299</v>
      </c>
      <c r="C46" s="24" t="s">
        <v>297</v>
      </c>
      <c r="D46" s="26">
        <v>0</v>
      </c>
      <c r="E46" s="24" t="s">
        <v>300</v>
      </c>
      <c r="F46" s="24" t="s">
        <v>146</v>
      </c>
      <c r="G46" s="24">
        <v>0</v>
      </c>
    </row>
    <row r="47" spans="1:7" x14ac:dyDescent="0.25">
      <c r="B47" s="24" t="s">
        <v>301</v>
      </c>
      <c r="C47" s="24" t="s">
        <v>297</v>
      </c>
      <c r="D47" s="26">
        <v>0</v>
      </c>
      <c r="E47" s="24" t="s">
        <v>302</v>
      </c>
      <c r="F47" s="24" t="s">
        <v>146</v>
      </c>
      <c r="G47" s="24">
        <v>0</v>
      </c>
    </row>
    <row r="48" spans="1:7" x14ac:dyDescent="0.25">
      <c r="B48" s="24" t="s">
        <v>303</v>
      </c>
      <c r="C48" s="24" t="s">
        <v>297</v>
      </c>
      <c r="D48" s="26">
        <v>0</v>
      </c>
      <c r="E48" s="24" t="s">
        <v>304</v>
      </c>
      <c r="F48" s="24" t="s">
        <v>146</v>
      </c>
      <c r="G48" s="24">
        <v>0</v>
      </c>
    </row>
    <row r="49" spans="2:7" x14ac:dyDescent="0.25">
      <c r="B49" s="24" t="s">
        <v>305</v>
      </c>
      <c r="C49" s="24" t="s">
        <v>297</v>
      </c>
      <c r="D49" s="26">
        <v>0</v>
      </c>
      <c r="E49" s="24" t="s">
        <v>306</v>
      </c>
      <c r="F49" s="24" t="s">
        <v>146</v>
      </c>
      <c r="G49" s="24">
        <v>0</v>
      </c>
    </row>
    <row r="50" spans="2:7" x14ac:dyDescent="0.25">
      <c r="B50" s="24" t="s">
        <v>307</v>
      </c>
      <c r="C50" s="24" t="s">
        <v>297</v>
      </c>
      <c r="D50" s="26">
        <v>0</v>
      </c>
      <c r="E50" s="24" t="s">
        <v>308</v>
      </c>
      <c r="F50" s="24" t="s">
        <v>146</v>
      </c>
      <c r="G50" s="24">
        <v>0</v>
      </c>
    </row>
    <row r="51" spans="2:7" x14ac:dyDescent="0.25">
      <c r="B51" s="24" t="s">
        <v>309</v>
      </c>
      <c r="C51" s="24" t="s">
        <v>297</v>
      </c>
      <c r="D51" s="26">
        <v>0</v>
      </c>
      <c r="E51" s="24" t="s">
        <v>310</v>
      </c>
      <c r="F51" s="24" t="s">
        <v>146</v>
      </c>
      <c r="G51" s="24">
        <v>0</v>
      </c>
    </row>
    <row r="52" spans="2:7" x14ac:dyDescent="0.25">
      <c r="B52" s="24" t="s">
        <v>311</v>
      </c>
      <c r="C52" s="24" t="s">
        <v>297</v>
      </c>
      <c r="D52" s="26">
        <v>0</v>
      </c>
      <c r="E52" s="24" t="s">
        <v>312</v>
      </c>
      <c r="F52" s="24" t="s">
        <v>146</v>
      </c>
      <c r="G52" s="24">
        <v>0</v>
      </c>
    </row>
    <row r="53" spans="2:7" x14ac:dyDescent="0.25">
      <c r="B53" s="24" t="s">
        <v>313</v>
      </c>
      <c r="C53" s="24" t="s">
        <v>297</v>
      </c>
      <c r="D53" s="26">
        <v>0</v>
      </c>
      <c r="E53" s="24" t="s">
        <v>314</v>
      </c>
      <c r="F53" s="24" t="s">
        <v>146</v>
      </c>
      <c r="G53" s="24">
        <v>0</v>
      </c>
    </row>
    <row r="54" spans="2:7" x14ac:dyDescent="0.25">
      <c r="B54" s="24" t="s">
        <v>315</v>
      </c>
      <c r="C54" s="24" t="s">
        <v>297</v>
      </c>
      <c r="D54" s="26">
        <v>0</v>
      </c>
      <c r="E54" s="24" t="s">
        <v>316</v>
      </c>
      <c r="F54" s="24" t="s">
        <v>146</v>
      </c>
      <c r="G54" s="24">
        <v>0</v>
      </c>
    </row>
    <row r="55" spans="2:7" x14ac:dyDescent="0.25">
      <c r="B55" s="24" t="s">
        <v>317</v>
      </c>
      <c r="C55" s="24" t="s">
        <v>297</v>
      </c>
      <c r="D55" s="26">
        <v>0</v>
      </c>
      <c r="E55" s="24" t="s">
        <v>318</v>
      </c>
      <c r="F55" s="24" t="s">
        <v>146</v>
      </c>
      <c r="G55" s="24">
        <v>0</v>
      </c>
    </row>
    <row r="56" spans="2:7" x14ac:dyDescent="0.25">
      <c r="B56" s="24" t="s">
        <v>319</v>
      </c>
      <c r="C56" s="24" t="s">
        <v>297</v>
      </c>
      <c r="D56" s="26">
        <v>1</v>
      </c>
      <c r="E56" s="24" t="s">
        <v>320</v>
      </c>
      <c r="F56" s="24" t="s">
        <v>146</v>
      </c>
      <c r="G56" s="24">
        <v>0</v>
      </c>
    </row>
    <row r="57" spans="2:7" ht="15.75" thickBot="1" x14ac:dyDescent="0.3">
      <c r="B57" s="22" t="s">
        <v>321</v>
      </c>
      <c r="C57" s="22"/>
      <c r="D57" s="22"/>
      <c r="E57" s="22"/>
      <c r="F57" s="22"/>
      <c r="G57" s="22"/>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57"/>
  <sheetViews>
    <sheetView showGridLines="0" topLeftCell="A6" workbookViewId="0"/>
  </sheetViews>
  <sheetFormatPr defaultRowHeight="15" x14ac:dyDescent="0.25"/>
  <cols>
    <col min="1" max="1" width="2.28515625" customWidth="1"/>
    <col min="2" max="2" width="17.42578125" customWidth="1"/>
    <col min="3" max="3" width="13.42578125" customWidth="1"/>
    <col min="4" max="4" width="13.7109375" bestFit="1" customWidth="1"/>
    <col min="5" max="5" width="12.85546875" bestFit="1" customWidth="1"/>
    <col min="6" max="6" width="7.7109375" customWidth="1"/>
    <col min="7" max="7" width="5.42578125" customWidth="1"/>
  </cols>
  <sheetData>
    <row r="1" spans="1:5" x14ac:dyDescent="0.25">
      <c r="A1" s="14" t="s">
        <v>49</v>
      </c>
    </row>
    <row r="2" spans="1:5" x14ac:dyDescent="0.25">
      <c r="A2" s="14" t="s">
        <v>275</v>
      </c>
    </row>
    <row r="3" spans="1:5" x14ac:dyDescent="0.25">
      <c r="A3" s="14" t="s">
        <v>323</v>
      </c>
    </row>
    <row r="4" spans="1:5" x14ac:dyDescent="0.25">
      <c r="A4" s="14" t="s">
        <v>52</v>
      </c>
    </row>
    <row r="5" spans="1:5" x14ac:dyDescent="0.25">
      <c r="A5" s="14" t="s">
        <v>53</v>
      </c>
    </row>
    <row r="6" spans="1:5" x14ac:dyDescent="0.25">
      <c r="A6" s="14"/>
      <c r="B6" t="s">
        <v>54</v>
      </c>
    </row>
    <row r="7" spans="1:5" x14ac:dyDescent="0.25">
      <c r="A7" s="14"/>
      <c r="B7" t="s">
        <v>55</v>
      </c>
    </row>
    <row r="8" spans="1:5" x14ac:dyDescent="0.25">
      <c r="A8" s="14"/>
      <c r="B8" t="s">
        <v>324</v>
      </c>
    </row>
    <row r="9" spans="1:5" x14ac:dyDescent="0.25">
      <c r="A9" s="14" t="s">
        <v>57</v>
      </c>
    </row>
    <row r="10" spans="1:5" x14ac:dyDescent="0.25">
      <c r="B10" t="s">
        <v>279</v>
      </c>
    </row>
    <row r="11" spans="1:5" x14ac:dyDescent="0.25">
      <c r="B11" t="s">
        <v>59</v>
      </c>
    </row>
    <row r="14" spans="1:5" ht="15.75" thickBot="1" x14ac:dyDescent="0.3">
      <c r="A14" t="s">
        <v>60</v>
      </c>
    </row>
    <row r="15" spans="1:5" ht="15.75" thickBot="1" x14ac:dyDescent="0.3">
      <c r="B15" s="23" t="s">
        <v>61</v>
      </c>
      <c r="C15" s="23" t="s">
        <v>62</v>
      </c>
      <c r="D15" s="23" t="s">
        <v>63</v>
      </c>
      <c r="E15" s="23" t="s">
        <v>64</v>
      </c>
    </row>
    <row r="16" spans="1:5" ht="15.75" thickBot="1" x14ac:dyDescent="0.3">
      <c r="B16" s="22" t="s">
        <v>280</v>
      </c>
      <c r="C16" s="22" t="s">
        <v>257</v>
      </c>
      <c r="D16" s="27">
        <v>1293</v>
      </c>
      <c r="E16" s="27">
        <v>1937</v>
      </c>
    </row>
    <row r="19" spans="1:6" ht="15.75" thickBot="1" x14ac:dyDescent="0.3">
      <c r="A19" t="s">
        <v>65</v>
      </c>
    </row>
    <row r="20" spans="1:6" ht="15.75" thickBot="1" x14ac:dyDescent="0.3">
      <c r="B20" s="23" t="s">
        <v>61</v>
      </c>
      <c r="C20" s="23" t="s">
        <v>62</v>
      </c>
      <c r="D20" s="23" t="s">
        <v>63</v>
      </c>
      <c r="E20" s="23" t="s">
        <v>64</v>
      </c>
      <c r="F20" s="23" t="s">
        <v>66</v>
      </c>
    </row>
    <row r="21" spans="1:6" x14ac:dyDescent="0.25">
      <c r="B21" s="24" t="s">
        <v>281</v>
      </c>
      <c r="C21" s="24" t="s">
        <v>272</v>
      </c>
      <c r="D21" s="26">
        <v>1</v>
      </c>
      <c r="E21" s="26">
        <v>1</v>
      </c>
      <c r="F21" s="24" t="s">
        <v>322</v>
      </c>
    </row>
    <row r="22" spans="1:6" x14ac:dyDescent="0.25">
      <c r="B22" s="24" t="s">
        <v>282</v>
      </c>
      <c r="C22" s="24" t="s">
        <v>272</v>
      </c>
      <c r="D22" s="26">
        <v>0</v>
      </c>
      <c r="E22" s="26">
        <v>0</v>
      </c>
      <c r="F22" s="24" t="s">
        <v>322</v>
      </c>
    </row>
    <row r="23" spans="1:6" x14ac:dyDescent="0.25">
      <c r="B23" s="24" t="s">
        <v>283</v>
      </c>
      <c r="C23" s="24" t="s">
        <v>272</v>
      </c>
      <c r="D23" s="26">
        <v>0</v>
      </c>
      <c r="E23" s="26">
        <v>0</v>
      </c>
      <c r="F23" s="24" t="s">
        <v>322</v>
      </c>
    </row>
    <row r="24" spans="1:6" x14ac:dyDescent="0.25">
      <c r="B24" s="24" t="s">
        <v>284</v>
      </c>
      <c r="C24" s="24" t="s">
        <v>272</v>
      </c>
      <c r="D24" s="26">
        <v>0</v>
      </c>
      <c r="E24" s="26">
        <v>0</v>
      </c>
      <c r="F24" s="24" t="s">
        <v>322</v>
      </c>
    </row>
    <row r="25" spans="1:6" x14ac:dyDescent="0.25">
      <c r="B25" s="24" t="s">
        <v>285</v>
      </c>
      <c r="C25" s="24" t="s">
        <v>272</v>
      </c>
      <c r="D25" s="26">
        <v>0</v>
      </c>
      <c r="E25" s="26">
        <v>1</v>
      </c>
      <c r="F25" s="24" t="s">
        <v>322</v>
      </c>
    </row>
    <row r="26" spans="1:6" x14ac:dyDescent="0.25">
      <c r="B26" s="24" t="s">
        <v>286</v>
      </c>
      <c r="C26" s="24" t="s">
        <v>272</v>
      </c>
      <c r="D26" s="26">
        <v>1</v>
      </c>
      <c r="E26" s="26">
        <v>0</v>
      </c>
      <c r="F26" s="24" t="s">
        <v>322</v>
      </c>
    </row>
    <row r="27" spans="1:6" x14ac:dyDescent="0.25">
      <c r="B27" s="24" t="s">
        <v>287</v>
      </c>
      <c r="C27" s="24" t="s">
        <v>272</v>
      </c>
      <c r="D27" s="26">
        <v>0</v>
      </c>
      <c r="E27" s="26">
        <v>0</v>
      </c>
      <c r="F27" s="24" t="s">
        <v>322</v>
      </c>
    </row>
    <row r="28" spans="1:6" x14ac:dyDescent="0.25">
      <c r="B28" s="24" t="s">
        <v>288</v>
      </c>
      <c r="C28" s="24" t="s">
        <v>272</v>
      </c>
      <c r="D28" s="26">
        <v>0</v>
      </c>
      <c r="E28" s="26">
        <v>0</v>
      </c>
      <c r="F28" s="24" t="s">
        <v>322</v>
      </c>
    </row>
    <row r="29" spans="1:6" x14ac:dyDescent="0.25">
      <c r="B29" s="24" t="s">
        <v>289</v>
      </c>
      <c r="C29" s="24" t="s">
        <v>272</v>
      </c>
      <c r="D29" s="26">
        <v>0</v>
      </c>
      <c r="E29" s="26">
        <v>0</v>
      </c>
      <c r="F29" s="24" t="s">
        <v>322</v>
      </c>
    </row>
    <row r="30" spans="1:6" x14ac:dyDescent="0.25">
      <c r="B30" s="24" t="s">
        <v>290</v>
      </c>
      <c r="C30" s="24" t="s">
        <v>272</v>
      </c>
      <c r="D30" s="26">
        <v>0</v>
      </c>
      <c r="E30" s="26">
        <v>1</v>
      </c>
      <c r="F30" s="24" t="s">
        <v>322</v>
      </c>
    </row>
    <row r="31" spans="1:6" x14ac:dyDescent="0.25">
      <c r="B31" s="24" t="s">
        <v>291</v>
      </c>
      <c r="C31" s="24" t="s">
        <v>272</v>
      </c>
      <c r="D31" s="26">
        <v>0</v>
      </c>
      <c r="E31" s="26">
        <v>0</v>
      </c>
      <c r="F31" s="24" t="s">
        <v>322</v>
      </c>
    </row>
    <row r="32" spans="1:6" x14ac:dyDescent="0.25">
      <c r="B32" s="24" t="s">
        <v>82</v>
      </c>
      <c r="C32" s="24" t="s">
        <v>272</v>
      </c>
      <c r="D32" s="26">
        <v>0</v>
      </c>
      <c r="E32" s="26">
        <v>0</v>
      </c>
      <c r="F32" s="24" t="s">
        <v>322</v>
      </c>
    </row>
    <row r="33" spans="1:7" x14ac:dyDescent="0.25">
      <c r="B33" s="24" t="s">
        <v>96</v>
      </c>
      <c r="C33" s="24" t="s">
        <v>272</v>
      </c>
      <c r="D33" s="26">
        <v>0</v>
      </c>
      <c r="E33" s="26">
        <v>0</v>
      </c>
      <c r="F33" s="24" t="s">
        <v>322</v>
      </c>
    </row>
    <row r="34" spans="1:7" x14ac:dyDescent="0.25">
      <c r="B34" s="24" t="s">
        <v>110</v>
      </c>
      <c r="C34" s="24" t="s">
        <v>272</v>
      </c>
      <c r="D34" s="26">
        <v>0</v>
      </c>
      <c r="E34" s="26">
        <v>0</v>
      </c>
      <c r="F34" s="24" t="s">
        <v>322</v>
      </c>
    </row>
    <row r="35" spans="1:7" x14ac:dyDescent="0.25">
      <c r="B35" s="24" t="s">
        <v>124</v>
      </c>
      <c r="C35" s="24" t="s">
        <v>272</v>
      </c>
      <c r="D35" s="26">
        <v>0</v>
      </c>
      <c r="E35" s="26">
        <v>0</v>
      </c>
      <c r="F35" s="24" t="s">
        <v>322</v>
      </c>
    </row>
    <row r="36" spans="1:7" x14ac:dyDescent="0.25">
      <c r="B36" s="24" t="s">
        <v>139</v>
      </c>
      <c r="C36" s="24" t="s">
        <v>272</v>
      </c>
      <c r="D36" s="26">
        <v>0</v>
      </c>
      <c r="E36" s="26">
        <v>0</v>
      </c>
      <c r="F36" s="24" t="s">
        <v>322</v>
      </c>
    </row>
    <row r="37" spans="1:7" x14ac:dyDescent="0.25">
      <c r="B37" s="24" t="s">
        <v>292</v>
      </c>
      <c r="C37" s="24" t="s">
        <v>272</v>
      </c>
      <c r="D37" s="26">
        <v>1</v>
      </c>
      <c r="E37" s="26">
        <v>0</v>
      </c>
      <c r="F37" s="24" t="s">
        <v>322</v>
      </c>
    </row>
    <row r="38" spans="1:7" x14ac:dyDescent="0.25">
      <c r="B38" s="24" t="s">
        <v>293</v>
      </c>
      <c r="C38" s="24" t="s">
        <v>272</v>
      </c>
      <c r="D38" s="26">
        <v>0</v>
      </c>
      <c r="E38" s="26">
        <v>1</v>
      </c>
      <c r="F38" s="24" t="s">
        <v>322</v>
      </c>
    </row>
    <row r="39" spans="1:7" x14ac:dyDescent="0.25">
      <c r="B39" s="24" t="s">
        <v>294</v>
      </c>
      <c r="C39" s="24" t="s">
        <v>272</v>
      </c>
      <c r="D39" s="26">
        <v>0</v>
      </c>
      <c r="E39" s="26">
        <v>0</v>
      </c>
      <c r="F39" s="24" t="s">
        <v>322</v>
      </c>
    </row>
    <row r="40" spans="1:7" ht="15.75" thickBot="1" x14ac:dyDescent="0.3">
      <c r="B40" s="22" t="s">
        <v>295</v>
      </c>
      <c r="C40" s="22" t="s">
        <v>272</v>
      </c>
      <c r="D40" s="27">
        <v>0</v>
      </c>
      <c r="E40" s="27">
        <v>1</v>
      </c>
      <c r="F40" s="22" t="s">
        <v>322</v>
      </c>
    </row>
    <row r="43" spans="1:7" ht="15.75" thickBot="1" x14ac:dyDescent="0.3">
      <c r="A43" t="s">
        <v>67</v>
      </c>
    </row>
    <row r="44" spans="1:7" ht="15.75" thickBot="1" x14ac:dyDescent="0.3">
      <c r="B44" s="23" t="s">
        <v>61</v>
      </c>
      <c r="C44" s="23" t="s">
        <v>62</v>
      </c>
      <c r="D44" s="23" t="s">
        <v>68</v>
      </c>
      <c r="E44" s="23" t="s">
        <v>69</v>
      </c>
      <c r="F44" s="23" t="s">
        <v>70</v>
      </c>
      <c r="G44" s="23" t="s">
        <v>71</v>
      </c>
    </row>
    <row r="45" spans="1:7" x14ac:dyDescent="0.25">
      <c r="B45" s="24" t="s">
        <v>296</v>
      </c>
      <c r="C45" s="24" t="s">
        <v>297</v>
      </c>
      <c r="D45" s="26">
        <v>-1</v>
      </c>
      <c r="E45" s="24" t="s">
        <v>298</v>
      </c>
      <c r="F45" s="24" t="s">
        <v>146</v>
      </c>
      <c r="G45" s="24">
        <v>0</v>
      </c>
    </row>
    <row r="46" spans="1:7" x14ac:dyDescent="0.25">
      <c r="B46" s="24" t="s">
        <v>299</v>
      </c>
      <c r="C46" s="24" t="s">
        <v>297</v>
      </c>
      <c r="D46" s="26">
        <v>0</v>
      </c>
      <c r="E46" s="24" t="s">
        <v>300</v>
      </c>
      <c r="F46" s="24" t="s">
        <v>146</v>
      </c>
      <c r="G46" s="24">
        <v>0</v>
      </c>
    </row>
    <row r="47" spans="1:7" x14ac:dyDescent="0.25">
      <c r="B47" s="24" t="s">
        <v>301</v>
      </c>
      <c r="C47" s="24" t="s">
        <v>297</v>
      </c>
      <c r="D47" s="26">
        <v>0</v>
      </c>
      <c r="E47" s="24" t="s">
        <v>302</v>
      </c>
      <c r="F47" s="24" t="s">
        <v>146</v>
      </c>
      <c r="G47" s="24">
        <v>0</v>
      </c>
    </row>
    <row r="48" spans="1:7" x14ac:dyDescent="0.25">
      <c r="B48" s="24" t="s">
        <v>303</v>
      </c>
      <c r="C48" s="24" t="s">
        <v>297</v>
      </c>
      <c r="D48" s="26">
        <v>0</v>
      </c>
      <c r="E48" s="24" t="s">
        <v>304</v>
      </c>
      <c r="F48" s="24" t="s">
        <v>146</v>
      </c>
      <c r="G48" s="24">
        <v>0</v>
      </c>
    </row>
    <row r="49" spans="2:7" x14ac:dyDescent="0.25">
      <c r="B49" s="24" t="s">
        <v>305</v>
      </c>
      <c r="C49" s="24" t="s">
        <v>297</v>
      </c>
      <c r="D49" s="26">
        <v>0</v>
      </c>
      <c r="E49" s="24" t="s">
        <v>306</v>
      </c>
      <c r="F49" s="24" t="s">
        <v>146</v>
      </c>
      <c r="G49" s="24">
        <v>0</v>
      </c>
    </row>
    <row r="50" spans="2:7" x14ac:dyDescent="0.25">
      <c r="B50" s="24" t="s">
        <v>307</v>
      </c>
      <c r="C50" s="24" t="s">
        <v>297</v>
      </c>
      <c r="D50" s="26">
        <v>0</v>
      </c>
      <c r="E50" s="24" t="s">
        <v>308</v>
      </c>
      <c r="F50" s="24" t="s">
        <v>146</v>
      </c>
      <c r="G50" s="24">
        <v>0</v>
      </c>
    </row>
    <row r="51" spans="2:7" x14ac:dyDescent="0.25">
      <c r="B51" s="24" t="s">
        <v>309</v>
      </c>
      <c r="C51" s="24" t="s">
        <v>297</v>
      </c>
      <c r="D51" s="26">
        <v>0</v>
      </c>
      <c r="E51" s="24" t="s">
        <v>310</v>
      </c>
      <c r="F51" s="24" t="s">
        <v>146</v>
      </c>
      <c r="G51" s="24">
        <v>0</v>
      </c>
    </row>
    <row r="52" spans="2:7" x14ac:dyDescent="0.25">
      <c r="B52" s="24" t="s">
        <v>311</v>
      </c>
      <c r="C52" s="24" t="s">
        <v>297</v>
      </c>
      <c r="D52" s="26">
        <v>0</v>
      </c>
      <c r="E52" s="24" t="s">
        <v>312</v>
      </c>
      <c r="F52" s="24" t="s">
        <v>146</v>
      </c>
      <c r="G52" s="24">
        <v>0</v>
      </c>
    </row>
    <row r="53" spans="2:7" x14ac:dyDescent="0.25">
      <c r="B53" s="24" t="s">
        <v>313</v>
      </c>
      <c r="C53" s="24" t="s">
        <v>297</v>
      </c>
      <c r="D53" s="26">
        <v>0</v>
      </c>
      <c r="E53" s="24" t="s">
        <v>314</v>
      </c>
      <c r="F53" s="24" t="s">
        <v>146</v>
      </c>
      <c r="G53" s="24">
        <v>0</v>
      </c>
    </row>
    <row r="54" spans="2:7" x14ac:dyDescent="0.25">
      <c r="B54" s="24" t="s">
        <v>315</v>
      </c>
      <c r="C54" s="24" t="s">
        <v>297</v>
      </c>
      <c r="D54" s="26">
        <v>0</v>
      </c>
      <c r="E54" s="24" t="s">
        <v>316</v>
      </c>
      <c r="F54" s="24" t="s">
        <v>146</v>
      </c>
      <c r="G54" s="24">
        <v>0</v>
      </c>
    </row>
    <row r="55" spans="2:7" x14ac:dyDescent="0.25">
      <c r="B55" s="24" t="s">
        <v>317</v>
      </c>
      <c r="C55" s="24" t="s">
        <v>297</v>
      </c>
      <c r="D55" s="26">
        <v>0</v>
      </c>
      <c r="E55" s="24" t="s">
        <v>318</v>
      </c>
      <c r="F55" s="24" t="s">
        <v>146</v>
      </c>
      <c r="G55" s="24">
        <v>0</v>
      </c>
    </row>
    <row r="56" spans="2:7" x14ac:dyDescent="0.25">
      <c r="B56" s="24" t="s">
        <v>319</v>
      </c>
      <c r="C56" s="24" t="s">
        <v>297</v>
      </c>
      <c r="D56" s="26">
        <v>1</v>
      </c>
      <c r="E56" s="24" t="s">
        <v>320</v>
      </c>
      <c r="F56" s="24" t="s">
        <v>146</v>
      </c>
      <c r="G56" s="24">
        <v>0</v>
      </c>
    </row>
    <row r="57" spans="2:7" ht="15.75" thickBot="1" x14ac:dyDescent="0.3">
      <c r="B57" s="22" t="s">
        <v>321</v>
      </c>
      <c r="C57" s="22"/>
      <c r="D57" s="22"/>
      <c r="E57" s="22"/>
      <c r="F57" s="22"/>
      <c r="G57" s="22"/>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4</vt:i4>
      </vt:variant>
    </vt:vector>
  </HeadingPairs>
  <TitlesOfParts>
    <vt:vector size="19" baseType="lpstr">
      <vt:lpstr>Answer Report 1</vt:lpstr>
      <vt:lpstr>Sensitivity Report 1</vt:lpstr>
      <vt:lpstr>Answer Report 2</vt:lpstr>
      <vt:lpstr>Sensitivity Report 2</vt:lpstr>
      <vt:lpstr>Lock and Key</vt:lpstr>
      <vt:lpstr>Sensitivity Report 3</vt:lpstr>
      <vt:lpstr>Nash Auto</vt:lpstr>
      <vt:lpstr>Answer Report 3</vt:lpstr>
      <vt:lpstr>Answer Report 4</vt:lpstr>
      <vt:lpstr>Answer Report 5</vt:lpstr>
      <vt:lpstr>Moving Company</vt:lpstr>
      <vt:lpstr>Job-Assignments</vt:lpstr>
      <vt:lpstr>STS_2</vt:lpstr>
      <vt:lpstr>Answer Report 6</vt:lpstr>
      <vt:lpstr>Spanning Tree</vt:lpstr>
      <vt:lpstr>STS_2!ChartData</vt:lpstr>
      <vt:lpstr>STS_2!InputValues</vt:lpstr>
      <vt:lpstr>STS_2!OutputAddresses</vt:lpstr>
      <vt:lpstr>STS_2!OutputValues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Ken Murphy</dc:creator>
  <cp:lastModifiedBy>hp</cp:lastModifiedBy>
  <dcterms:created xsi:type="dcterms:W3CDTF">2022-01-22T19:22:48Z</dcterms:created>
  <dcterms:modified xsi:type="dcterms:W3CDTF">2022-02-01T08:37:52Z</dcterms:modified>
</cp:coreProperties>
</file>